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 &amp; Human Resource Documents\Impact Fee Tracking\"/>
    </mc:Choice>
  </mc:AlternateContent>
  <bookViews>
    <workbookView xWindow="0" yWindow="0" windowWidth="21570" windowHeight="7560" firstSheet="4" activeTab="6"/>
  </bookViews>
  <sheets>
    <sheet name="Impact Fee Tracking 2017" sheetId="1" r:id="rId1"/>
    <sheet name="Impact Fee Tracking 2018" sheetId="2" r:id="rId2"/>
    <sheet name="Impact Fee Tracking 2019" sheetId="3" r:id="rId3"/>
    <sheet name="Impact Fee Tracking 2020" sheetId="4" r:id="rId4"/>
    <sheet name="Impact Fee Tracking 2021" sheetId="5" r:id="rId5"/>
    <sheet name="Impact Fee Tracking 2022" sheetId="6" r:id="rId6"/>
    <sheet name="Impact Fee Tracking 2023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7" l="1"/>
  <c r="H15" i="7"/>
  <c r="G15" i="7"/>
  <c r="F15" i="7"/>
  <c r="G17" i="7" l="1"/>
  <c r="F17" i="7" l="1"/>
  <c r="G4" i="7" l="1"/>
  <c r="G16" i="7" s="1"/>
  <c r="G19" i="7" s="1"/>
  <c r="H4" i="7"/>
  <c r="I4" i="7"/>
  <c r="F4" i="7"/>
  <c r="I16" i="7" l="1"/>
  <c r="I19" i="7" s="1"/>
  <c r="H16" i="7"/>
  <c r="H19" i="7" s="1"/>
  <c r="F16" i="7"/>
  <c r="F19" i="7" s="1"/>
  <c r="G40" i="6"/>
  <c r="I38" i="6"/>
  <c r="H38" i="6"/>
  <c r="G38" i="6"/>
  <c r="F38" i="6"/>
  <c r="I30" i="6" l="1"/>
  <c r="H30" i="6"/>
  <c r="G30" i="6"/>
  <c r="F30" i="6"/>
  <c r="F40" i="6" l="1"/>
  <c r="I39" i="6" l="1"/>
  <c r="I25" i="6" l="1"/>
  <c r="H25" i="6"/>
  <c r="G25" i="6"/>
  <c r="F25" i="6"/>
  <c r="I15" i="6" l="1"/>
  <c r="H15" i="6"/>
  <c r="G15" i="6"/>
  <c r="F15" i="6"/>
  <c r="I40" i="6" l="1"/>
  <c r="I10" i="6" l="1"/>
  <c r="H10" i="6"/>
  <c r="G10" i="6"/>
  <c r="F10" i="6"/>
  <c r="H39" i="6" l="1"/>
  <c r="G39" i="6"/>
  <c r="F39" i="6"/>
  <c r="F42" i="6" s="1"/>
  <c r="H42" i="6" l="1"/>
  <c r="G42" i="6"/>
  <c r="I49" i="5"/>
  <c r="I42" i="6" l="1"/>
  <c r="H49" i="5"/>
  <c r="G49" i="5"/>
  <c r="F49" i="5"/>
  <c r="J51" i="5" l="1"/>
  <c r="J49" i="5"/>
  <c r="I47" i="5" l="1"/>
  <c r="H47" i="5"/>
  <c r="G47" i="5"/>
  <c r="F47" i="5"/>
  <c r="F51" i="5" l="1"/>
  <c r="G51" i="5" l="1"/>
  <c r="F35" i="4"/>
  <c r="I4" i="5" l="1"/>
  <c r="H4" i="5"/>
  <c r="G4" i="5"/>
  <c r="F4" i="5"/>
  <c r="F4" i="4"/>
  <c r="G4" i="4"/>
  <c r="H4" i="4"/>
  <c r="I4" i="4"/>
  <c r="H50" i="5" l="1"/>
  <c r="H53" i="5" s="1"/>
  <c r="H10" i="5"/>
  <c r="H15" i="5" s="1"/>
  <c r="H20" i="5" s="1"/>
  <c r="H27" i="5" s="1"/>
  <c r="H32" i="5" s="1"/>
  <c r="H37" i="5" s="1"/>
  <c r="H42" i="5" s="1"/>
  <c r="I50" i="5"/>
  <c r="I53" i="5" s="1"/>
  <c r="I10" i="5"/>
  <c r="I15" i="5" s="1"/>
  <c r="I20" i="5" s="1"/>
  <c r="I22" i="5" s="1"/>
  <c r="I27" i="5" s="1"/>
  <c r="I32" i="5" s="1"/>
  <c r="I37" i="5" s="1"/>
  <c r="I42" i="5" s="1"/>
  <c r="F50" i="5"/>
  <c r="F53" i="5" s="1"/>
  <c r="F10" i="5"/>
  <c r="F15" i="5" s="1"/>
  <c r="F20" i="5" s="1"/>
  <c r="F27" i="5" s="1"/>
  <c r="F32" i="5" s="1"/>
  <c r="F37" i="5" s="1"/>
  <c r="F42" i="5" s="1"/>
  <c r="G50" i="5"/>
  <c r="G53" i="5" s="1"/>
  <c r="G10" i="5"/>
  <c r="G15" i="5" s="1"/>
  <c r="G20" i="5" s="1"/>
  <c r="G27" i="5" s="1"/>
  <c r="G32" i="5" s="1"/>
  <c r="G37" i="5" s="1"/>
  <c r="G42" i="5" s="1"/>
  <c r="I33" i="4"/>
  <c r="H33" i="4"/>
  <c r="G33" i="4"/>
  <c r="F33" i="4"/>
  <c r="J62" i="3" l="1"/>
  <c r="P9" i="3" l="1"/>
  <c r="M9" i="3"/>
  <c r="I60" i="3" l="1"/>
  <c r="I63" i="3" l="1"/>
  <c r="H63" i="3"/>
  <c r="G63" i="3"/>
  <c r="F63" i="3"/>
  <c r="H60" i="3"/>
  <c r="G60" i="3"/>
  <c r="F60" i="3"/>
  <c r="I62" i="3" l="1"/>
  <c r="H62" i="3"/>
  <c r="G62" i="3"/>
  <c r="F62" i="3"/>
  <c r="I55" i="3"/>
  <c r="H55" i="3"/>
  <c r="G55" i="3"/>
  <c r="F55" i="3"/>
  <c r="F64" i="3"/>
  <c r="J43" i="2" l="1"/>
  <c r="I10" i="3" l="1"/>
  <c r="I15" i="3" s="1"/>
  <c r="H10" i="3"/>
  <c r="H15" i="3" s="1"/>
  <c r="H20" i="3" s="1"/>
  <c r="G10" i="3"/>
  <c r="J46" i="2"/>
  <c r="H25" i="3" l="1"/>
  <c r="I20" i="3"/>
  <c r="G15" i="3"/>
  <c r="G20" i="3" s="1"/>
  <c r="I43" i="2"/>
  <c r="H43" i="2"/>
  <c r="G43" i="2"/>
  <c r="F43" i="2"/>
  <c r="H30" i="3" l="1"/>
  <c r="H35" i="3" s="1"/>
  <c r="H40" i="3" s="1"/>
  <c r="H45" i="3" s="1"/>
  <c r="H50" i="3" s="1"/>
  <c r="I25" i="3"/>
  <c r="G25" i="3"/>
  <c r="G30" i="3" s="1"/>
  <c r="G35" i="3" s="1"/>
  <c r="G40" i="3" s="1"/>
  <c r="G45" i="3" s="1"/>
  <c r="G50" i="3" s="1"/>
  <c r="I45" i="2"/>
  <c r="H45" i="2"/>
  <c r="G45" i="2"/>
  <c r="I30" i="3" l="1"/>
  <c r="I35" i="3" s="1"/>
  <c r="I40" i="3" s="1"/>
  <c r="I45" i="3" s="1"/>
  <c r="I50" i="3" s="1"/>
  <c r="H66" i="3"/>
  <c r="G66" i="3"/>
  <c r="M10" i="2"/>
  <c r="F45" i="2" s="1"/>
  <c r="H10" i="4" l="1"/>
  <c r="H15" i="4" s="1"/>
  <c r="H20" i="4" s="1"/>
  <c r="H25" i="4" s="1"/>
  <c r="H30" i="4" s="1"/>
  <c r="H34" i="4"/>
  <c r="H37" i="4" s="1"/>
  <c r="G10" i="4"/>
  <c r="G15" i="4" s="1"/>
  <c r="G20" i="4" s="1"/>
  <c r="G25" i="4" s="1"/>
  <c r="G30" i="4" s="1"/>
  <c r="G34" i="4"/>
  <c r="G37" i="4" s="1"/>
  <c r="I66" i="3"/>
  <c r="F10" i="2"/>
  <c r="F15" i="2" s="1"/>
  <c r="F20" i="2" s="1"/>
  <c r="F25" i="2" s="1"/>
  <c r="F30" i="2" s="1"/>
  <c r="F35" i="2" s="1"/>
  <c r="F40" i="2" s="1"/>
  <c r="F44" i="2" s="1"/>
  <c r="F47" i="2" s="1"/>
  <c r="O38" i="1"/>
  <c r="O43" i="1" s="1"/>
  <c r="O45" i="1" s="1"/>
  <c r="O50" i="1" s="1"/>
  <c r="O55" i="1" s="1"/>
  <c r="H73" i="1" s="1"/>
  <c r="O35" i="1"/>
  <c r="P20" i="1"/>
  <c r="P25" i="1" s="1"/>
  <c r="P30" i="1" s="1"/>
  <c r="P35" i="1" s="1"/>
  <c r="P38" i="1" s="1"/>
  <c r="P43" i="1" s="1"/>
  <c r="P45" i="1" s="1"/>
  <c r="P50" i="1" s="1"/>
  <c r="P55" i="1" s="1"/>
  <c r="I73" i="1" s="1"/>
  <c r="N15" i="1"/>
  <c r="N20" i="1" s="1"/>
  <c r="N25" i="1" s="1"/>
  <c r="N30" i="1" s="1"/>
  <c r="N35" i="1" s="1"/>
  <c r="N38" i="1" s="1"/>
  <c r="N43" i="1" s="1"/>
  <c r="N45" i="1" s="1"/>
  <c r="N50" i="1" s="1"/>
  <c r="N55" i="1" s="1"/>
  <c r="G73" i="1" s="1"/>
  <c r="M10" i="1"/>
  <c r="M15" i="1" s="1"/>
  <c r="M20" i="1" s="1"/>
  <c r="M25" i="1" s="1"/>
  <c r="M30" i="1" s="1"/>
  <c r="M35" i="1" s="1"/>
  <c r="M38" i="1" s="1"/>
  <c r="M43" i="1" s="1"/>
  <c r="M45" i="1" s="1"/>
  <c r="M50" i="1" s="1"/>
  <c r="M55" i="1" s="1"/>
  <c r="F73" i="1" s="1"/>
  <c r="I10" i="2"/>
  <c r="I15" i="2" s="1"/>
  <c r="I20" i="2" s="1"/>
  <c r="I25" i="2" s="1"/>
  <c r="H10" i="2"/>
  <c r="H15" i="2" s="1"/>
  <c r="H20" i="2" s="1"/>
  <c r="H25" i="2" s="1"/>
  <c r="G10" i="2"/>
  <c r="G15" i="2" s="1"/>
  <c r="G20" i="2" s="1"/>
  <c r="G25" i="2" s="1"/>
  <c r="I10" i="1"/>
  <c r="I15" i="1" s="1"/>
  <c r="I20" i="1" s="1"/>
  <c r="I25" i="1" s="1"/>
  <c r="I30" i="1" s="1"/>
  <c r="I35" i="1" s="1"/>
  <c r="I38" i="1" s="1"/>
  <c r="I43" i="1" s="1"/>
  <c r="I45" i="1" s="1"/>
  <c r="I50" i="1" s="1"/>
  <c r="I55" i="1" s="1"/>
  <c r="I60" i="1" s="1"/>
  <c r="I65" i="1" s="1"/>
  <c r="I71" i="1" s="1"/>
  <c r="H10" i="1"/>
  <c r="H15" i="1" s="1"/>
  <c r="H20" i="1" s="1"/>
  <c r="H25" i="1" s="1"/>
  <c r="H30" i="1" s="1"/>
  <c r="H35" i="1" s="1"/>
  <c r="H38" i="1" s="1"/>
  <c r="H43" i="1" s="1"/>
  <c r="H45" i="1" s="1"/>
  <c r="H50" i="1" s="1"/>
  <c r="H55" i="1" s="1"/>
  <c r="H60" i="1" s="1"/>
  <c r="H65" i="1" s="1"/>
  <c r="H71" i="1" s="1"/>
  <c r="H75" i="1" s="1"/>
  <c r="G10" i="1"/>
  <c r="G15" i="1" s="1"/>
  <c r="G20" i="1" s="1"/>
  <c r="G25" i="1" s="1"/>
  <c r="G30" i="1" s="1"/>
  <c r="G35" i="1" s="1"/>
  <c r="G38" i="1" s="1"/>
  <c r="G43" i="1" s="1"/>
  <c r="G45" i="1" s="1"/>
  <c r="G50" i="1" s="1"/>
  <c r="G55" i="1" s="1"/>
  <c r="G60" i="1" s="1"/>
  <c r="G65" i="1" s="1"/>
  <c r="G71" i="1" s="1"/>
  <c r="F10" i="1"/>
  <c r="F15" i="1" s="1"/>
  <c r="F20" i="1" s="1"/>
  <c r="F25" i="1" s="1"/>
  <c r="F30" i="1" s="1"/>
  <c r="F35" i="1" s="1"/>
  <c r="F38" i="1" s="1"/>
  <c r="F43" i="1" s="1"/>
  <c r="F45" i="1" s="1"/>
  <c r="F50" i="1" s="1"/>
  <c r="F55" i="1" s="1"/>
  <c r="F60" i="1" s="1"/>
  <c r="F65" i="1" s="1"/>
  <c r="F71" i="1" s="1"/>
  <c r="I10" i="4" l="1"/>
  <c r="I15" i="4" s="1"/>
  <c r="I20" i="4" s="1"/>
  <c r="I25" i="4" s="1"/>
  <c r="I30" i="4" s="1"/>
  <c r="I34" i="4"/>
  <c r="I37" i="4" s="1"/>
  <c r="I75" i="1"/>
  <c r="G75" i="1"/>
  <c r="F75" i="1"/>
  <c r="H30" i="2"/>
  <c r="H35" i="2" s="1"/>
  <c r="H40" i="2" s="1"/>
  <c r="H44" i="2" s="1"/>
  <c r="H47" i="2" s="1"/>
  <c r="I47" i="2"/>
  <c r="I30" i="2"/>
  <c r="I35" i="2" s="1"/>
  <c r="I40" i="2" s="1"/>
  <c r="I44" i="2" s="1"/>
  <c r="G30" i="2"/>
  <c r="G35" i="2" s="1"/>
  <c r="G40" i="2" s="1"/>
  <c r="G44" i="2" s="1"/>
  <c r="G47" i="2" s="1"/>
  <c r="J47" i="2" l="1"/>
  <c r="F10" i="3"/>
  <c r="F15" i="3" s="1"/>
  <c r="F20" i="3" s="1"/>
  <c r="F25" i="3" l="1"/>
  <c r="F30" i="3" l="1"/>
  <c r="F35" i="3" s="1"/>
  <c r="F40" i="3" s="1"/>
  <c r="F45" i="3" s="1"/>
  <c r="F50" i="3" s="1"/>
  <c r="F66" i="3" l="1"/>
  <c r="F34" i="4" s="1"/>
  <c r="F37" i="4" s="1"/>
  <c r="F10" i="4" l="1"/>
  <c r="F15" i="4" s="1"/>
  <c r="F20" i="4" s="1"/>
  <c r="F25" i="4" s="1"/>
  <c r="F30" i="4" s="1"/>
</calcChain>
</file>

<file path=xl/sharedStrings.xml><?xml version="1.0" encoding="utf-8"?>
<sst xmlns="http://schemas.openxmlformats.org/spreadsheetml/2006/main" count="924" uniqueCount="224">
  <si>
    <t>Impact Fee Tracking</t>
  </si>
  <si>
    <t>Date Spent</t>
  </si>
  <si>
    <t>Check #</t>
  </si>
  <si>
    <t>Town of Boscawen</t>
  </si>
  <si>
    <t>Received From</t>
  </si>
  <si>
    <t>Map/Lot</t>
  </si>
  <si>
    <t>Address</t>
  </si>
  <si>
    <t>Red Oak Apartment Homes, LLC</t>
  </si>
  <si>
    <t>7 Red Oak Way A&amp;B</t>
  </si>
  <si>
    <t>Municipal Office</t>
  </si>
  <si>
    <t>School</t>
  </si>
  <si>
    <t>Roads</t>
  </si>
  <si>
    <t>Police Department</t>
  </si>
  <si>
    <t>Deposited</t>
  </si>
  <si>
    <t>4 Red Oak Way A&amp;B</t>
  </si>
  <si>
    <t>183D/10</t>
  </si>
  <si>
    <t>6 Red Oak Way A&amp;B</t>
  </si>
  <si>
    <t>Spend By Date</t>
  </si>
  <si>
    <t>York Building &amp; Remodeling</t>
  </si>
  <si>
    <t>45/29/1</t>
  </si>
  <si>
    <t>118 Corn Hill Road</t>
  </si>
  <si>
    <t>J H Spain Commercial Services</t>
  </si>
  <si>
    <t>Riverside Place</t>
  </si>
  <si>
    <t>Avaloch Farm Music Institute</t>
  </si>
  <si>
    <t>47/56/2</t>
  </si>
  <si>
    <t>79/106/2</t>
  </si>
  <si>
    <t>18 Goodhue Road</t>
  </si>
  <si>
    <t>Tom Giovagnoli</t>
  </si>
  <si>
    <t>8 Goodhue Road</t>
  </si>
  <si>
    <t>Joseph Bleczinski</t>
  </si>
  <si>
    <t>45/30/25</t>
  </si>
  <si>
    <t>514544105-0</t>
  </si>
  <si>
    <t>Mason Donovan</t>
  </si>
  <si>
    <t>121 Water Street</t>
  </si>
  <si>
    <t>Total</t>
  </si>
  <si>
    <t>Riveredge Properties LLC</t>
  </si>
  <si>
    <t>Winnepocket Properties LLC</t>
  </si>
  <si>
    <t>Kyle Jenson</t>
  </si>
  <si>
    <t>81/23</t>
  </si>
  <si>
    <t xml:space="preserve">Beginning Balances as of 12/31/2017: </t>
  </si>
  <si>
    <t xml:space="preserve">Beginning Balances as of 12/31/16: </t>
  </si>
  <si>
    <t>Paid To</t>
  </si>
  <si>
    <t>Degange Sound Systems LLC</t>
  </si>
  <si>
    <t>Merrimack Valley School District</t>
  </si>
  <si>
    <t>Ossipee Mountain Electronics</t>
  </si>
  <si>
    <t>Harland Check Order</t>
  </si>
  <si>
    <t>EFT</t>
  </si>
  <si>
    <t>Cold Brook Gravel</t>
  </si>
  <si>
    <t>Town of Boscawen - Gen Op</t>
  </si>
  <si>
    <t>GMI Asphalt</t>
  </si>
  <si>
    <t>RealCom Telecommunications</t>
  </si>
  <si>
    <t>YE Total</t>
  </si>
  <si>
    <t>YTD Interest</t>
  </si>
  <si>
    <t>2017 Impact Money Spent</t>
  </si>
  <si>
    <t>2017 Paid</t>
  </si>
  <si>
    <t>183C/62</t>
  </si>
  <si>
    <t>16 Hardy Lane</t>
  </si>
  <si>
    <t>49/22</t>
  </si>
  <si>
    <t>468 High Street</t>
  </si>
  <si>
    <t>79/106/1</t>
  </si>
  <si>
    <t>48 Knowlton Road</t>
  </si>
  <si>
    <t>45/4</t>
  </si>
  <si>
    <t>307 High Street</t>
  </si>
  <si>
    <t>47/27</t>
  </si>
  <si>
    <t>275 Queen Street</t>
  </si>
  <si>
    <t>42 Corn Hill Road</t>
  </si>
  <si>
    <t>44 Corn Hill Road</t>
  </si>
  <si>
    <t>45/30/5</t>
  </si>
  <si>
    <t>45/30/4</t>
  </si>
  <si>
    <t>8 Red Oak Way A&amp;B</t>
  </si>
  <si>
    <t>Jan 1, 2018 - December 31, 2018</t>
  </si>
  <si>
    <t>Jan 1, 2017 - December 31, 2017</t>
  </si>
  <si>
    <t>(From P&amp;R)</t>
  </si>
  <si>
    <t>-</t>
  </si>
  <si>
    <t>Degange Sound Systems</t>
  </si>
  <si>
    <t>81B/21/1</t>
  </si>
  <si>
    <t>324 Queen Street</t>
  </si>
  <si>
    <t>CMGC Building Corp</t>
  </si>
  <si>
    <t>45/29/6</t>
  </si>
  <si>
    <t>Knowlton Road</t>
  </si>
  <si>
    <t>2018 Paid</t>
  </si>
  <si>
    <t>Pamela Simmons</t>
  </si>
  <si>
    <t>45/30/24</t>
  </si>
  <si>
    <t>38 Knowlton Road</t>
  </si>
  <si>
    <t>11/1/218</t>
  </si>
  <si>
    <t>45/30/23</t>
  </si>
  <si>
    <t>16 Knowlton Road</t>
  </si>
  <si>
    <t>Remaining</t>
  </si>
  <si>
    <t>45/29/5</t>
  </si>
  <si>
    <t>Total 2018</t>
  </si>
  <si>
    <t>Grand Total</t>
  </si>
  <si>
    <t>Jan 1, 2019 - December 31, 2019</t>
  </si>
  <si>
    <t xml:space="preserve">Beginning Balances as of 12/31/2018: </t>
  </si>
  <si>
    <t>Information as of 12.31.18 Statement KP</t>
  </si>
  <si>
    <t>James &amp; Elizabeth York</t>
  </si>
  <si>
    <t>45/29/7</t>
  </si>
  <si>
    <t>55 Knowlton Road</t>
  </si>
  <si>
    <t>2019 Paid</t>
  </si>
  <si>
    <t>Total 2019</t>
  </si>
  <si>
    <t>National Business Furniture</t>
  </si>
  <si>
    <t>Gary Erickson Building</t>
  </si>
  <si>
    <t>83/60/A</t>
  </si>
  <si>
    <t>1 Weir Road</t>
  </si>
  <si>
    <t>Spent By:</t>
  </si>
  <si>
    <t>Shaker Heights Land Trust LLC</t>
  </si>
  <si>
    <t>York Building &amp; Remodeling LLC</t>
  </si>
  <si>
    <t>45/29/11</t>
  </si>
  <si>
    <t>94 Corn Hill Rd</t>
  </si>
  <si>
    <t>Greg Lisciotti Development</t>
  </si>
  <si>
    <t>81A/42</t>
  </si>
  <si>
    <t>169 King Street</t>
  </si>
  <si>
    <t>Idville</t>
  </si>
  <si>
    <t>Loren &amp; Daniel Martin</t>
  </si>
  <si>
    <t>96/4/A</t>
  </si>
  <si>
    <t>225 Water Street</t>
  </si>
  <si>
    <t>Police</t>
  </si>
  <si>
    <t>Riveredge Properties, LLC</t>
  </si>
  <si>
    <t>Brent Clark Home Improvement</t>
  </si>
  <si>
    <t>45/29/12</t>
  </si>
  <si>
    <t>84 Corn Hill Road</t>
  </si>
  <si>
    <t>Sedlar Services LLC</t>
  </si>
  <si>
    <t>45/29/13</t>
  </si>
  <si>
    <t>45/29/9</t>
  </si>
  <si>
    <t>75 Knowlton Road</t>
  </si>
  <si>
    <t>45/29/8</t>
  </si>
  <si>
    <t>65 Knowlton Road</t>
  </si>
  <si>
    <t>Preferred Homes, Inc.</t>
  </si>
  <si>
    <t>83/41/4</t>
  </si>
  <si>
    <t>226 Queen Street</t>
  </si>
  <si>
    <t xml:space="preserve">Beginning Balances as of 12/31/2019: </t>
  </si>
  <si>
    <t>Jan 1, 2020 - December 31, 2020</t>
  </si>
  <si>
    <t>GMI Acquisition LLC</t>
  </si>
  <si>
    <t>267 Queen Street</t>
  </si>
  <si>
    <t>81/24 (Partial)</t>
  </si>
  <si>
    <t>81/24 (Remainder)</t>
  </si>
  <si>
    <t>Updated as of 01/15/2020 - KP</t>
  </si>
  <si>
    <t>Interest as of 12/31/19 Statement</t>
  </si>
  <si>
    <t>2019 Total</t>
  </si>
  <si>
    <t>Balance</t>
  </si>
  <si>
    <t>2019 Interest</t>
  </si>
  <si>
    <t>Citizens Bank</t>
  </si>
  <si>
    <t>2020 Paid</t>
  </si>
  <si>
    <t>2020 Interest</t>
  </si>
  <si>
    <t>Total 2020</t>
  </si>
  <si>
    <t>Advanced Electronic Design, Inc.</t>
  </si>
  <si>
    <t>Sedlar Services, LLC</t>
  </si>
  <si>
    <t>45/29/14</t>
  </si>
  <si>
    <t>Water Street</t>
  </si>
  <si>
    <t>Brix &amp; Stix Construction Corp</t>
  </si>
  <si>
    <t>83/68/1</t>
  </si>
  <si>
    <t>42 Chandler Street</t>
  </si>
  <si>
    <t>Adam and Jacqueline Egounis</t>
  </si>
  <si>
    <t>45/30/22</t>
  </si>
  <si>
    <t>28 Knowlton Road</t>
  </si>
  <si>
    <t>Updated as of 01/07/2021 - KP</t>
  </si>
  <si>
    <t>Interest as of 12/31/20 Statement</t>
  </si>
  <si>
    <t>Jan 1, 2021 - December 31, 2021</t>
  </si>
  <si>
    <t xml:space="preserve">Beginning Balances as of 12/31/2020: </t>
  </si>
  <si>
    <t>45/29/3</t>
  </si>
  <si>
    <t>13 Knowlton Rd</t>
  </si>
  <si>
    <t>Total 2021</t>
  </si>
  <si>
    <t>2021 Paid</t>
  </si>
  <si>
    <t>2021 Interest</t>
  </si>
  <si>
    <t>45/29/17</t>
  </si>
  <si>
    <t>49 Water St</t>
  </si>
  <si>
    <t>45/30/21</t>
  </si>
  <si>
    <t>8 Knowlton Rd</t>
  </si>
  <si>
    <t>45/29/4</t>
  </si>
  <si>
    <t>25 Knowlton Rd</t>
  </si>
  <si>
    <t>47/24/1</t>
  </si>
  <si>
    <t>339 High St</t>
  </si>
  <si>
    <t>Sandra L. Bailey</t>
  </si>
  <si>
    <t>81/13/3</t>
  </si>
  <si>
    <t>280 Queen St</t>
  </si>
  <si>
    <t>45/29/16</t>
  </si>
  <si>
    <t>47 Water St</t>
  </si>
  <si>
    <t>Sam's Club Synchrony Bank</t>
  </si>
  <si>
    <t>Brad E. and Alicia A. Kulacz</t>
  </si>
  <si>
    <t>45/30/26</t>
  </si>
  <si>
    <t>58 Knowlton</t>
  </si>
  <si>
    <t xml:space="preserve"> </t>
  </si>
  <si>
    <t>Updated as of 1.20.2022 - KM</t>
  </si>
  <si>
    <t>Interest as of December 2021 Statement</t>
  </si>
  <si>
    <t xml:space="preserve">Beginning Balances as of 12/31/2021: </t>
  </si>
  <si>
    <t>Total 2022</t>
  </si>
  <si>
    <t>2022 Paid</t>
  </si>
  <si>
    <t>2022 Interest</t>
  </si>
  <si>
    <t>Jan 1, 2022 - December 31, 2022</t>
  </si>
  <si>
    <t>Shaker Heights Custom Homes</t>
  </si>
  <si>
    <t>45/29/15</t>
  </si>
  <si>
    <t>45 Water Street</t>
  </si>
  <si>
    <t>Signature Homes, LLC</t>
  </si>
  <si>
    <t>47/97/1</t>
  </si>
  <si>
    <t>250 Water Street</t>
  </si>
  <si>
    <t>183/4/1</t>
  </si>
  <si>
    <t>10 Jackson Street</t>
  </si>
  <si>
    <t>Derek M. and Sarah M. Emerson</t>
  </si>
  <si>
    <t>45/40</t>
  </si>
  <si>
    <t>8 Water Street</t>
  </si>
  <si>
    <t>Alexander Constant</t>
  </si>
  <si>
    <t>Best Door and Lock</t>
  </si>
  <si>
    <t>Katie Rojas</t>
  </si>
  <si>
    <t>183D/123</t>
  </si>
  <si>
    <t>56 Tremont Street</t>
  </si>
  <si>
    <t>Cash</t>
  </si>
  <si>
    <t>David and Kara Tubbs</t>
  </si>
  <si>
    <t>45/87/4</t>
  </si>
  <si>
    <t>Updated 1.10.2023</t>
  </si>
  <si>
    <t>Interest as of December 2022 Statement</t>
  </si>
  <si>
    <t>145 Corn Hill Road</t>
  </si>
  <si>
    <t>Shipping Containers of NE</t>
  </si>
  <si>
    <t>Total 2023</t>
  </si>
  <si>
    <t xml:space="preserve">Beginning Balances as of 12/31/2022: </t>
  </si>
  <si>
    <t>81A/20</t>
  </si>
  <si>
    <t>172 King Street</t>
  </si>
  <si>
    <t>2023 Interest</t>
  </si>
  <si>
    <t>Citizen's Bank</t>
  </si>
  <si>
    <t>Purchase</t>
  </si>
  <si>
    <t>Jan 1, 2023 - December 31, 2023</t>
  </si>
  <si>
    <t>Updated 5/1/2023</t>
  </si>
  <si>
    <t>Interest as of April 2023 Statement</t>
  </si>
  <si>
    <t>79/14</t>
  </si>
  <si>
    <t>Denise M. Scardina</t>
  </si>
  <si>
    <t>17 Forest Lane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</si>
</sst>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m/d/yy;@"/>
  </numFmts>
  <fonts count="20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 val="double"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b/>
      <u val="double"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 val="double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14">
    <xf numFmtId="0" fontId="0" fillId="0" borderId="0" xfId="0"/>
    <xf numFmtId="0" fontId="1" fillId="0" borderId="0" xfId="0" applyFont="1" applyAlignment="1">
      <alignment horizontal="center"/>
    </xf>
    <xf numFmtId="14" fontId="0" fillId="0" borderId="0" xfId="0" applyNumberFormat="1"/>
    <xf numFmtId="164" fontId="0" fillId="0" borderId="0" xfId="0" applyNumberFormat="1"/>
    <xf numFmtId="164" fontId="2" fillId="3" borderId="0" xfId="0" applyNumberFormat="1" applyFont="1" applyFill="1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/>
    <xf numFmtId="1" fontId="0" fillId="0" borderId="0" xfId="0" applyNumberFormat="1"/>
    <xf numFmtId="0" fontId="3" fillId="0" borderId="0" xfId="0" applyFont="1" applyAlignment="1"/>
    <xf numFmtId="0" fontId="1" fillId="0" borderId="0" xfId="0" applyFont="1" applyAlignment="1"/>
    <xf numFmtId="0" fontId="0" fillId="6" borderId="0" xfId="0" applyFill="1"/>
    <xf numFmtId="164" fontId="1" fillId="6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/>
    <xf numFmtId="164" fontId="1" fillId="0" borderId="0" xfId="0" applyNumberFormat="1" applyFont="1" applyAlignment="1"/>
    <xf numFmtId="164" fontId="1" fillId="0" borderId="0" xfId="0" applyNumberFormat="1" applyFont="1" applyAlignment="1">
      <alignment horizontal="center"/>
    </xf>
    <xf numFmtId="164" fontId="5" fillId="3" borderId="0" xfId="0" applyNumberFormat="1" applyFont="1" applyFill="1" applyAlignment="1">
      <alignment horizontal="center"/>
    </xf>
    <xf numFmtId="1" fontId="5" fillId="3" borderId="0" xfId="0" applyNumberFormat="1" applyFont="1" applyFill="1" applyAlignment="1">
      <alignment horizontal="center"/>
    </xf>
    <xf numFmtId="4" fontId="3" fillId="0" borderId="0" xfId="0" applyNumberFormat="1" applyFont="1" applyAlignment="1"/>
    <xf numFmtId="4" fontId="1" fillId="0" borderId="0" xfId="0" applyNumberFormat="1" applyFont="1" applyAlignment="1"/>
    <xf numFmtId="4" fontId="1" fillId="0" borderId="0" xfId="0" applyNumberFormat="1" applyFont="1" applyAlignment="1">
      <alignment horizontal="center"/>
    </xf>
    <xf numFmtId="4" fontId="5" fillId="3" borderId="0" xfId="0" applyNumberFormat="1" applyFont="1" applyFill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44" fontId="6" fillId="0" borderId="1" xfId="1" applyFont="1" applyFill="1" applyBorder="1" applyAlignment="1">
      <alignment horizontal="center"/>
    </xf>
    <xf numFmtId="44" fontId="0" fillId="0" borderId="0" xfId="1" applyFont="1"/>
    <xf numFmtId="44" fontId="0" fillId="6" borderId="0" xfId="1" applyFont="1" applyFill="1"/>
    <xf numFmtId="0" fontId="0" fillId="0" borderId="0" xfId="0" applyFill="1"/>
    <xf numFmtId="44" fontId="0" fillId="0" borderId="0" xfId="1" applyFont="1" applyFill="1"/>
    <xf numFmtId="0" fontId="0" fillId="4" borderId="0" xfId="0" applyFill="1"/>
    <xf numFmtId="44" fontId="0" fillId="4" borderId="0" xfId="1" applyFont="1" applyFill="1"/>
    <xf numFmtId="164" fontId="7" fillId="0" borderId="1" xfId="0" applyNumberFormat="1" applyFont="1" applyFill="1" applyBorder="1" applyAlignment="1">
      <alignment horizontal="center"/>
    </xf>
    <xf numFmtId="44" fontId="7" fillId="0" borderId="1" xfId="1" applyFont="1" applyFill="1" applyBorder="1" applyAlignment="1">
      <alignment horizontal="center"/>
    </xf>
    <xf numFmtId="0" fontId="8" fillId="0" borderId="0" xfId="0" applyFont="1"/>
    <xf numFmtId="14" fontId="9" fillId="3" borderId="0" xfId="0" applyNumberFormat="1" applyFont="1" applyFill="1" applyAlignment="1">
      <alignment horizontal="center"/>
    </xf>
    <xf numFmtId="0" fontId="10" fillId="0" borderId="0" xfId="0" applyFont="1"/>
    <xf numFmtId="0" fontId="10" fillId="6" borderId="0" xfId="0" applyFont="1" applyFill="1"/>
    <xf numFmtId="0" fontId="10" fillId="0" borderId="0" xfId="0" applyFont="1" applyFill="1"/>
    <xf numFmtId="0" fontId="10" fillId="4" borderId="0" xfId="0" applyFont="1" applyFill="1"/>
    <xf numFmtId="14" fontId="11" fillId="2" borderId="0" xfId="0" applyNumberFormat="1" applyFont="1" applyFill="1" applyAlignment="1">
      <alignment horizontal="center"/>
    </xf>
    <xf numFmtId="1" fontId="11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4" fontId="11" fillId="0" borderId="0" xfId="1" applyFont="1" applyAlignment="1">
      <alignment horizontal="center"/>
    </xf>
    <xf numFmtId="0" fontId="7" fillId="6" borderId="0" xfId="0" applyFont="1" applyFill="1" applyAlignment="1">
      <alignment horizontal="center"/>
    </xf>
    <xf numFmtId="44" fontId="7" fillId="6" borderId="0" xfId="1" applyFont="1" applyFill="1" applyAlignment="1">
      <alignment horizontal="center"/>
    </xf>
    <xf numFmtId="14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44" fontId="11" fillId="0" borderId="0" xfId="1" applyFont="1" applyFill="1" applyAlignment="1">
      <alignment horizontal="center"/>
    </xf>
    <xf numFmtId="0" fontId="7" fillId="4" borderId="0" xfId="0" applyFont="1" applyFill="1" applyAlignment="1">
      <alignment horizontal="center"/>
    </xf>
    <xf numFmtId="44" fontId="7" fillId="4" borderId="0" xfId="0" applyNumberFormat="1" applyFont="1" applyFill="1" applyAlignment="1">
      <alignment horizontal="center"/>
    </xf>
    <xf numFmtId="44" fontId="11" fillId="0" borderId="0" xfId="0" applyNumberFormat="1" applyFont="1" applyFill="1" applyAlignment="1">
      <alignment horizontal="center"/>
    </xf>
    <xf numFmtId="0" fontId="11" fillId="0" borderId="0" xfId="0" applyFont="1" applyAlignment="1">
      <alignment horizontal="center"/>
    </xf>
    <xf numFmtId="14" fontId="7" fillId="4" borderId="0" xfId="0" applyNumberFormat="1" applyFont="1" applyFill="1" applyAlignment="1">
      <alignment horizontal="center"/>
    </xf>
    <xf numFmtId="1" fontId="7" fillId="0" borderId="0" xfId="0" applyNumberFormat="1" applyFont="1" applyAlignment="1">
      <alignment horizontal="center"/>
    </xf>
    <xf numFmtId="0" fontId="11" fillId="2" borderId="1" xfId="0" applyFont="1" applyFill="1" applyBorder="1" applyAlignment="1">
      <alignment horizontal="center"/>
    </xf>
    <xf numFmtId="1" fontId="11" fillId="8" borderId="1" xfId="0" applyNumberFormat="1" applyFont="1" applyFill="1" applyBorder="1" applyAlignment="1">
      <alignment horizontal="center"/>
    </xf>
    <xf numFmtId="44" fontId="11" fillId="8" borderId="1" xfId="0" applyNumberFormat="1" applyFont="1" applyFill="1" applyBorder="1" applyAlignment="1">
      <alignment horizontal="center"/>
    </xf>
    <xf numFmtId="1" fontId="7" fillId="6" borderId="1" xfId="0" applyNumberFormat="1" applyFont="1" applyFill="1" applyBorder="1" applyAlignment="1">
      <alignment horizontal="center"/>
    </xf>
    <xf numFmtId="44" fontId="7" fillId="6" borderId="1" xfId="1" applyFont="1" applyFill="1" applyBorder="1" applyAlignment="1">
      <alignment horizontal="center"/>
    </xf>
    <xf numFmtId="1" fontId="7" fillId="5" borderId="1" xfId="0" applyNumberFormat="1" applyFont="1" applyFill="1" applyBorder="1" applyAlignment="1">
      <alignment horizontal="center"/>
    </xf>
    <xf numFmtId="44" fontId="7" fillId="5" borderId="1" xfId="1" applyFont="1" applyFill="1" applyBorder="1" applyAlignment="1">
      <alignment horizontal="center"/>
    </xf>
    <xf numFmtId="1" fontId="7" fillId="7" borderId="1" xfId="0" applyNumberFormat="1" applyFont="1" applyFill="1" applyBorder="1" applyAlignment="1">
      <alignment horizontal="center"/>
    </xf>
    <xf numFmtId="44" fontId="7" fillId="7" borderId="1" xfId="1" applyFont="1" applyFill="1" applyBorder="1" applyAlignment="1">
      <alignment horizontal="center"/>
    </xf>
    <xf numFmtId="44" fontId="7" fillId="0" borderId="0" xfId="0" applyNumberFormat="1" applyFont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44" fontId="7" fillId="0" borderId="0" xfId="1" applyFont="1" applyAlignment="1">
      <alignment horizontal="center"/>
    </xf>
    <xf numFmtId="0" fontId="7" fillId="0" borderId="0" xfId="0" applyFont="1"/>
    <xf numFmtId="44" fontId="7" fillId="0" borderId="0" xfId="1" applyFont="1"/>
    <xf numFmtId="0" fontId="7" fillId="6" borderId="0" xfId="0" applyFont="1" applyFill="1"/>
    <xf numFmtId="44" fontId="7" fillId="6" borderId="0" xfId="1" applyFont="1" applyFill="1"/>
    <xf numFmtId="14" fontId="3" fillId="0" borderId="0" xfId="0" applyNumberFormat="1" applyFont="1" applyAlignment="1"/>
    <xf numFmtId="14" fontId="1" fillId="0" borderId="0" xfId="0" applyNumberFormat="1" applyFont="1" applyAlignment="1"/>
    <xf numFmtId="14" fontId="1" fillId="0" borderId="0" xfId="0" applyNumberFormat="1" applyFont="1" applyFill="1" applyBorder="1" applyAlignment="1">
      <alignment horizontal="center"/>
    </xf>
    <xf numFmtId="14" fontId="12" fillId="2" borderId="0" xfId="0" applyNumberFormat="1" applyFont="1" applyFill="1" applyAlignment="1">
      <alignment horizontal="center"/>
    </xf>
    <xf numFmtId="14" fontId="11" fillId="3" borderId="0" xfId="0" applyNumberFormat="1" applyFont="1" applyFill="1" applyAlignment="1">
      <alignment horizontal="center"/>
    </xf>
    <xf numFmtId="164" fontId="11" fillId="3" borderId="0" xfId="0" applyNumberFormat="1" applyFont="1" applyFill="1" applyAlignment="1">
      <alignment horizontal="center"/>
    </xf>
    <xf numFmtId="164" fontId="12" fillId="3" borderId="0" xfId="0" applyNumberFormat="1" applyFont="1" applyFill="1" applyAlignment="1">
      <alignment horizontal="center"/>
    </xf>
    <xf numFmtId="4" fontId="12" fillId="3" borderId="0" xfId="0" applyNumberFormat="1" applyFont="1" applyFill="1" applyAlignment="1">
      <alignment horizontal="center"/>
    </xf>
    <xf numFmtId="1" fontId="12" fillId="3" borderId="0" xfId="0" applyNumberFormat="1" applyFont="1" applyFill="1" applyAlignment="1">
      <alignment horizontal="center"/>
    </xf>
    <xf numFmtId="164" fontId="7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1" fontId="7" fillId="4" borderId="1" xfId="0" applyNumberFormat="1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14" fontId="7" fillId="4" borderId="0" xfId="0" applyNumberFormat="1" applyFont="1" applyFill="1" applyBorder="1" applyAlignment="1">
      <alignment horizontal="center"/>
    </xf>
    <xf numFmtId="164" fontId="7" fillId="4" borderId="0" xfId="0" applyNumberFormat="1" applyFont="1" applyFill="1" applyAlignment="1">
      <alignment horizontal="center"/>
    </xf>
    <xf numFmtId="7" fontId="7" fillId="4" borderId="0" xfId="1" applyNumberFormat="1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4" fontId="7" fillId="4" borderId="0" xfId="0" applyNumberFormat="1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14" fontId="7" fillId="6" borderId="0" xfId="0" applyNumberFormat="1" applyFont="1" applyFill="1" applyAlignment="1">
      <alignment horizontal="center"/>
    </xf>
    <xf numFmtId="164" fontId="7" fillId="6" borderId="1" xfId="0" applyNumberFormat="1" applyFont="1" applyFill="1" applyBorder="1" applyAlignment="1">
      <alignment horizontal="center"/>
    </xf>
    <xf numFmtId="14" fontId="7" fillId="6" borderId="0" xfId="0" applyNumberFormat="1" applyFont="1" applyFill="1" applyBorder="1" applyAlignment="1">
      <alignment horizontal="center"/>
    </xf>
    <xf numFmtId="164" fontId="7" fillId="6" borderId="0" xfId="0" applyNumberFormat="1" applyFont="1" applyFill="1" applyAlignment="1">
      <alignment horizontal="center"/>
    </xf>
    <xf numFmtId="4" fontId="7" fillId="6" borderId="0" xfId="0" applyNumberFormat="1" applyFont="1" applyFill="1" applyAlignment="1">
      <alignment horizontal="center"/>
    </xf>
    <xf numFmtId="164" fontId="11" fillId="5" borderId="2" xfId="0" applyNumberFormat="1" applyFont="1" applyFill="1" applyBorder="1" applyAlignment="1">
      <alignment horizontal="center"/>
    </xf>
    <xf numFmtId="164" fontId="11" fillId="5" borderId="3" xfId="0" applyNumberFormat="1" applyFont="1" applyFill="1" applyBorder="1" applyAlignment="1">
      <alignment horizontal="center"/>
    </xf>
    <xf numFmtId="4" fontId="11" fillId="5" borderId="4" xfId="0" applyNumberFormat="1" applyFont="1" applyFill="1" applyBorder="1" applyAlignment="1">
      <alignment horizontal="center"/>
    </xf>
    <xf numFmtId="3" fontId="7" fillId="0" borderId="0" xfId="0" applyNumberFormat="1" applyFont="1" applyAlignment="1">
      <alignment horizontal="center"/>
    </xf>
    <xf numFmtId="4" fontId="7" fillId="6" borderId="1" xfId="0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14" fontId="11" fillId="0" borderId="0" xfId="0" applyNumberFormat="1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  <xf numFmtId="0" fontId="7" fillId="0" borderId="0" xfId="0" applyFont="1" applyFill="1"/>
    <xf numFmtId="164" fontId="7" fillId="5" borderId="1" xfId="0" applyNumberFormat="1" applyFont="1" applyFill="1" applyBorder="1" applyAlignment="1">
      <alignment horizontal="center"/>
    </xf>
    <xf numFmtId="164" fontId="7" fillId="7" borderId="1" xfId="0" applyNumberFormat="1" applyFont="1" applyFill="1" applyBorder="1" applyAlignment="1">
      <alignment horizontal="center"/>
    </xf>
    <xf numFmtId="1" fontId="7" fillId="0" borderId="0" xfId="0" applyNumberFormat="1" applyFont="1"/>
    <xf numFmtId="4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14" fontId="16" fillId="2" borderId="0" xfId="0" applyNumberFormat="1" applyFont="1" applyFill="1" applyAlignment="1">
      <alignment horizontal="center"/>
    </xf>
    <xf numFmtId="1" fontId="16" fillId="2" borderId="0" xfId="0" applyNumberFormat="1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44" fontId="16" fillId="0" borderId="0" xfId="1" applyFont="1" applyAlignment="1">
      <alignment horizontal="center"/>
    </xf>
    <xf numFmtId="0" fontId="18" fillId="6" borderId="0" xfId="0" applyFont="1" applyFill="1" applyAlignment="1">
      <alignment horizontal="center"/>
    </xf>
    <xf numFmtId="44" fontId="18" fillId="6" borderId="0" xfId="1" applyFont="1" applyFill="1" applyAlignment="1">
      <alignment horizontal="center"/>
    </xf>
    <xf numFmtId="0" fontId="18" fillId="0" borderId="0" xfId="0" applyFont="1"/>
    <xf numFmtId="14" fontId="18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44" fontId="16" fillId="0" borderId="0" xfId="1" applyFont="1" applyFill="1" applyAlignment="1">
      <alignment horizontal="center"/>
    </xf>
    <xf numFmtId="1" fontId="18" fillId="0" borderId="0" xfId="0" applyNumberFormat="1" applyFont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6" fillId="8" borderId="1" xfId="0" applyNumberFormat="1" applyFont="1" applyFill="1" applyBorder="1" applyAlignment="1">
      <alignment horizontal="center"/>
    </xf>
    <xf numFmtId="44" fontId="18" fillId="8" borderId="1" xfId="0" applyNumberFormat="1" applyFont="1" applyFill="1" applyBorder="1" applyAlignment="1">
      <alignment horizontal="center"/>
    </xf>
    <xf numFmtId="1" fontId="18" fillId="6" borderId="1" xfId="0" applyNumberFormat="1" applyFont="1" applyFill="1" applyBorder="1" applyAlignment="1">
      <alignment horizontal="center"/>
    </xf>
    <xf numFmtId="44" fontId="18" fillId="6" borderId="1" xfId="1" applyFont="1" applyFill="1" applyBorder="1" applyAlignment="1">
      <alignment horizontal="center"/>
    </xf>
    <xf numFmtId="1" fontId="18" fillId="5" borderId="1" xfId="0" applyNumberFormat="1" applyFont="1" applyFill="1" applyBorder="1" applyAlignment="1">
      <alignment horizontal="center"/>
    </xf>
    <xf numFmtId="44" fontId="18" fillId="5" borderId="1" xfId="1" applyFont="1" applyFill="1" applyBorder="1" applyAlignment="1">
      <alignment horizontal="center"/>
    </xf>
    <xf numFmtId="1" fontId="18" fillId="7" borderId="1" xfId="0" applyNumberFormat="1" applyFont="1" applyFill="1" applyBorder="1" applyAlignment="1">
      <alignment horizontal="center"/>
    </xf>
    <xf numFmtId="44" fontId="18" fillId="7" borderId="1" xfId="1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44" fontId="18" fillId="0" borderId="1" xfId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/>
    </xf>
    <xf numFmtId="44" fontId="2" fillId="0" borderId="1" xfId="1" applyFont="1" applyFill="1" applyBorder="1" applyAlignment="1">
      <alignment horizontal="center" vertical="center"/>
    </xf>
    <xf numFmtId="14" fontId="16" fillId="3" borderId="0" xfId="0" applyNumberFormat="1" applyFont="1" applyFill="1" applyAlignment="1">
      <alignment horizontal="center"/>
    </xf>
    <xf numFmtId="164" fontId="16" fillId="3" borderId="0" xfId="0" applyNumberFormat="1" applyFont="1" applyFill="1" applyAlignment="1">
      <alignment horizontal="center"/>
    </xf>
    <xf numFmtId="164" fontId="17" fillId="3" borderId="0" xfId="0" applyNumberFormat="1" applyFont="1" applyFill="1" applyAlignment="1">
      <alignment horizontal="center"/>
    </xf>
    <xf numFmtId="4" fontId="17" fillId="3" borderId="0" xfId="0" applyNumberFormat="1" applyFont="1" applyFill="1" applyAlignment="1">
      <alignment horizontal="center"/>
    </xf>
    <xf numFmtId="1" fontId="17" fillId="3" borderId="0" xfId="0" applyNumberFormat="1" applyFont="1" applyFill="1" applyAlignment="1">
      <alignment horizontal="center"/>
    </xf>
    <xf numFmtId="44" fontId="16" fillId="0" borderId="0" xfId="1" applyFont="1"/>
    <xf numFmtId="44" fontId="18" fillId="0" borderId="0" xfId="1" applyFont="1"/>
    <xf numFmtId="44" fontId="0" fillId="8" borderId="0" xfId="0" applyNumberFormat="1" applyFill="1"/>
    <xf numFmtId="164" fontId="18" fillId="6" borderId="0" xfId="1" applyNumberFormat="1" applyFont="1" applyFill="1" applyAlignment="1">
      <alignment horizontal="center"/>
    </xf>
    <xf numFmtId="44" fontId="0" fillId="0" borderId="0" xfId="0" applyNumberFormat="1"/>
    <xf numFmtId="44" fontId="18" fillId="8" borderId="1" xfId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164" fontId="18" fillId="0" borderId="0" xfId="1" applyNumberFormat="1" applyFont="1" applyFill="1" applyAlignment="1">
      <alignment horizontal="center"/>
    </xf>
    <xf numFmtId="44" fontId="18" fillId="0" borderId="0" xfId="1" applyFont="1" applyFill="1" applyAlignment="1">
      <alignment horizontal="center"/>
    </xf>
    <xf numFmtId="0" fontId="0" fillId="9" borderId="0" xfId="0" applyFill="1"/>
    <xf numFmtId="44" fontId="17" fillId="2" borderId="0" xfId="1" applyFont="1" applyFill="1" applyAlignment="1">
      <alignment horizontal="center"/>
    </xf>
    <xf numFmtId="44" fontId="0" fillId="9" borderId="0" xfId="1" applyFont="1" applyFill="1"/>
    <xf numFmtId="0" fontId="0" fillId="9" borderId="0" xfId="0" applyFill="1" applyAlignment="1">
      <alignment horizontal="center"/>
    </xf>
    <xf numFmtId="44" fontId="0" fillId="0" borderId="0" xfId="0" applyNumberFormat="1" applyFill="1" applyAlignment="1">
      <alignment horizontal="center"/>
    </xf>
    <xf numFmtId="44" fontId="0" fillId="0" borderId="0" xfId="1" applyFont="1" applyAlignment="1">
      <alignment horizontal="center"/>
    </xf>
    <xf numFmtId="0" fontId="0" fillId="10" borderId="0" xfId="0" applyFill="1" applyAlignment="1">
      <alignment horizontal="center"/>
    </xf>
    <xf numFmtId="0" fontId="0" fillId="10" borderId="0" xfId="0" applyFill="1"/>
    <xf numFmtId="44" fontId="0" fillId="10" borderId="0" xfId="1" applyFont="1" applyFill="1"/>
    <xf numFmtId="0" fontId="14" fillId="0" borderId="0" xfId="0" applyFont="1"/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44" fontId="14" fillId="0" borderId="0" xfId="1" applyFont="1" applyFill="1"/>
    <xf numFmtId="44" fontId="14" fillId="0" borderId="0" xfId="1" applyFont="1"/>
    <xf numFmtId="14" fontId="0" fillId="10" borderId="0" xfId="0" applyNumberFormat="1" applyFill="1" applyAlignment="1">
      <alignment horizontal="center"/>
    </xf>
    <xf numFmtId="44" fontId="17" fillId="3" borderId="0" xfId="1" applyFont="1" applyFill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16" fillId="2" borderId="0" xfId="0" applyNumberFormat="1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1" fillId="6" borderId="2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44" fontId="11" fillId="6" borderId="2" xfId="1" applyFont="1" applyFill="1" applyBorder="1" applyAlignment="1">
      <alignment horizontal="center" vertical="center"/>
    </xf>
    <xf numFmtId="44" fontId="11" fillId="6" borderId="3" xfId="1" applyFont="1" applyFill="1" applyBorder="1" applyAlignment="1">
      <alignment horizontal="center" vertical="center"/>
    </xf>
    <xf numFmtId="44" fontId="11" fillId="6" borderId="4" xfId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1"/>
  <sheetViews>
    <sheetView topLeftCell="A43" zoomScale="85" zoomScaleNormal="85" workbookViewId="0">
      <selection activeCell="E75" sqref="E75"/>
    </sheetView>
  </sheetViews>
  <sheetFormatPr defaultRowHeight="15" x14ac:dyDescent="0.25"/>
  <cols>
    <col min="1" max="1" width="16.140625" style="2" customWidth="1"/>
    <col min="2" max="2" width="39.140625" style="2" customWidth="1"/>
    <col min="3" max="3" width="14.85546875" style="2" customWidth="1"/>
    <col min="4" max="4" width="29.85546875" style="2" customWidth="1"/>
    <col min="5" max="5" width="19.5703125" style="11" customWidth="1"/>
    <col min="6" max="8" width="19.42578125" customWidth="1"/>
    <col min="9" max="9" width="22.5703125" customWidth="1"/>
    <col min="10" max="10" width="19.42578125" style="2" customWidth="1"/>
    <col min="11" max="11" width="18.140625" style="2" customWidth="1"/>
    <col min="12" max="12" width="37.42578125" style="3" customWidth="1"/>
    <col min="13" max="13" width="18.85546875" style="3" customWidth="1"/>
    <col min="14" max="14" width="18.5703125" style="3" customWidth="1"/>
    <col min="15" max="15" width="18.42578125" style="3" customWidth="1"/>
    <col min="16" max="16" width="21.28515625" style="10" customWidth="1"/>
    <col min="17" max="17" width="12.7109375" style="11" customWidth="1"/>
  </cols>
  <sheetData>
    <row r="1" spans="1:18" ht="28.5" x14ac:dyDescent="0.45">
      <c r="A1" s="183" t="s">
        <v>3</v>
      </c>
      <c r="B1" s="184"/>
      <c r="C1" s="184"/>
      <c r="D1" s="185"/>
      <c r="E1" s="12"/>
      <c r="F1" s="12"/>
      <c r="G1" s="12"/>
      <c r="H1" s="12"/>
      <c r="I1" s="12"/>
      <c r="J1" s="75"/>
      <c r="K1" s="12"/>
      <c r="L1" s="12"/>
      <c r="M1" s="16"/>
      <c r="N1" s="16"/>
      <c r="O1" s="16"/>
      <c r="P1" s="21"/>
    </row>
    <row r="2" spans="1:18" ht="21.75" customHeight="1" thickBot="1" x14ac:dyDescent="0.4">
      <c r="A2" s="186" t="s">
        <v>0</v>
      </c>
      <c r="B2" s="187"/>
      <c r="C2" s="187"/>
      <c r="D2" s="188"/>
      <c r="E2" s="13"/>
      <c r="F2" s="13"/>
      <c r="G2" s="13"/>
      <c r="H2" s="13"/>
      <c r="I2" s="13"/>
      <c r="J2" s="76"/>
      <c r="K2" s="13"/>
      <c r="L2" s="13"/>
      <c r="M2" s="17"/>
      <c r="N2" s="17"/>
      <c r="O2" s="17"/>
      <c r="P2" s="22"/>
    </row>
    <row r="3" spans="1:18" ht="21.75" customHeight="1" thickBot="1" x14ac:dyDescent="0.4">
      <c r="A3" s="189" t="s">
        <v>71</v>
      </c>
      <c r="B3" s="190"/>
      <c r="C3" s="190"/>
      <c r="D3" s="191"/>
      <c r="E3" s="1"/>
      <c r="F3" s="180" t="s">
        <v>40</v>
      </c>
      <c r="G3" s="181"/>
      <c r="H3" s="181"/>
      <c r="I3" s="182"/>
      <c r="J3" s="77"/>
      <c r="K3" s="1"/>
      <c r="L3" s="1"/>
      <c r="M3" s="18"/>
      <c r="N3" s="18"/>
      <c r="O3" s="18"/>
      <c r="P3" s="23"/>
    </row>
    <row r="4" spans="1:18" ht="21.75" customHeight="1" thickBot="1" x14ac:dyDescent="0.4">
      <c r="A4" s="1"/>
      <c r="B4" s="1"/>
      <c r="C4" s="1"/>
      <c r="D4" s="1"/>
      <c r="E4" s="1"/>
      <c r="F4" s="15">
        <v>5053.95</v>
      </c>
      <c r="G4" s="15">
        <v>41166.31</v>
      </c>
      <c r="H4" s="15">
        <v>8672.6200000000008</v>
      </c>
      <c r="I4" s="15">
        <v>4014.26</v>
      </c>
      <c r="J4" s="77"/>
      <c r="K4" s="1"/>
      <c r="L4" s="1"/>
      <c r="M4" s="18"/>
      <c r="N4" s="18"/>
      <c r="O4" s="18"/>
      <c r="P4" s="23"/>
    </row>
    <row r="5" spans="1:18" ht="18.75" x14ac:dyDescent="0.3">
      <c r="A5" s="41" t="s">
        <v>13</v>
      </c>
      <c r="B5" s="41" t="s">
        <v>4</v>
      </c>
      <c r="C5" s="41" t="s">
        <v>5</v>
      </c>
      <c r="D5" s="41" t="s">
        <v>6</v>
      </c>
      <c r="E5" s="42" t="s">
        <v>2</v>
      </c>
      <c r="F5" s="43" t="s">
        <v>9</v>
      </c>
      <c r="G5" s="43" t="s">
        <v>10</v>
      </c>
      <c r="H5" s="43" t="s">
        <v>11</v>
      </c>
      <c r="I5" s="43" t="s">
        <v>12</v>
      </c>
      <c r="J5" s="78" t="s">
        <v>103</v>
      </c>
      <c r="K5" s="79" t="s">
        <v>1</v>
      </c>
      <c r="L5" s="80" t="s">
        <v>41</v>
      </c>
      <c r="M5" s="81" t="s">
        <v>9</v>
      </c>
      <c r="N5" s="81" t="s">
        <v>10</v>
      </c>
      <c r="O5" s="81" t="s">
        <v>11</v>
      </c>
      <c r="P5" s="82" t="s">
        <v>12</v>
      </c>
      <c r="Q5" s="83" t="s">
        <v>2</v>
      </c>
      <c r="R5" s="71"/>
    </row>
    <row r="6" spans="1:18" ht="18.75" x14ac:dyDescent="0.3">
      <c r="A6" s="45">
        <v>42747</v>
      </c>
      <c r="B6" s="45" t="s">
        <v>7</v>
      </c>
      <c r="C6" s="45" t="s">
        <v>15</v>
      </c>
      <c r="D6" s="45" t="s">
        <v>8</v>
      </c>
      <c r="E6" s="58">
        <v>31717</v>
      </c>
      <c r="F6" s="116">
        <v>446</v>
      </c>
      <c r="G6" s="116"/>
      <c r="H6" s="116"/>
      <c r="I6" s="116"/>
      <c r="J6" s="45">
        <v>44938</v>
      </c>
      <c r="K6" s="45">
        <v>42781</v>
      </c>
      <c r="L6" s="84" t="s">
        <v>42</v>
      </c>
      <c r="M6" s="84">
        <v>5200</v>
      </c>
      <c r="N6" s="84"/>
      <c r="O6" s="84"/>
      <c r="P6" s="85"/>
      <c r="Q6" s="58">
        <v>1000</v>
      </c>
      <c r="R6" s="71"/>
    </row>
    <row r="7" spans="1:18" ht="18.75" x14ac:dyDescent="0.3">
      <c r="A7" s="45">
        <v>42747</v>
      </c>
      <c r="B7" s="45" t="s">
        <v>7</v>
      </c>
      <c r="C7" s="45" t="s">
        <v>15</v>
      </c>
      <c r="D7" s="45" t="s">
        <v>8</v>
      </c>
      <c r="E7" s="58">
        <v>31717</v>
      </c>
      <c r="F7" s="116"/>
      <c r="G7" s="116">
        <v>3422</v>
      </c>
      <c r="H7" s="116"/>
      <c r="I7" s="116"/>
      <c r="J7" s="45">
        <v>44938</v>
      </c>
      <c r="K7" s="45"/>
      <c r="L7" s="84"/>
      <c r="M7" s="84"/>
      <c r="N7" s="84"/>
      <c r="O7" s="84"/>
      <c r="P7" s="85"/>
      <c r="Q7" s="58"/>
      <c r="R7" s="71"/>
    </row>
    <row r="8" spans="1:18" ht="18.75" x14ac:dyDescent="0.3">
      <c r="A8" s="45">
        <v>42747</v>
      </c>
      <c r="B8" s="45" t="s">
        <v>7</v>
      </c>
      <c r="C8" s="45" t="s">
        <v>15</v>
      </c>
      <c r="D8" s="45" t="s">
        <v>8</v>
      </c>
      <c r="E8" s="58">
        <v>31717</v>
      </c>
      <c r="F8" s="116"/>
      <c r="G8" s="116"/>
      <c r="H8" s="116">
        <v>642</v>
      </c>
      <c r="I8" s="116"/>
      <c r="J8" s="45">
        <v>44938</v>
      </c>
      <c r="K8" s="45"/>
      <c r="L8" s="84"/>
      <c r="M8" s="84"/>
      <c r="N8" s="84"/>
      <c r="O8" s="84"/>
      <c r="P8" s="85"/>
      <c r="Q8" s="58"/>
      <c r="R8" s="71"/>
    </row>
    <row r="9" spans="1:18" ht="19.5" thickBot="1" x14ac:dyDescent="0.35">
      <c r="A9" s="45">
        <v>42747</v>
      </c>
      <c r="B9" s="45" t="s">
        <v>7</v>
      </c>
      <c r="C9" s="45" t="s">
        <v>15</v>
      </c>
      <c r="D9" s="45" t="s">
        <v>8</v>
      </c>
      <c r="E9" s="58">
        <v>31717</v>
      </c>
      <c r="F9" s="116"/>
      <c r="G9" s="116"/>
      <c r="H9" s="116"/>
      <c r="I9" s="116">
        <v>318</v>
      </c>
      <c r="J9" s="45">
        <v>44938</v>
      </c>
      <c r="K9" s="45"/>
      <c r="L9" s="84"/>
      <c r="M9" s="84"/>
      <c r="N9" s="84"/>
      <c r="O9" s="84"/>
      <c r="P9" s="85"/>
      <c r="Q9" s="58"/>
      <c r="R9" s="71"/>
    </row>
    <row r="10" spans="1:18" ht="19.5" thickBot="1" x14ac:dyDescent="0.35">
      <c r="A10" s="57"/>
      <c r="B10" s="57"/>
      <c r="C10" s="57"/>
      <c r="D10" s="57"/>
      <c r="E10" s="86" t="s">
        <v>34</v>
      </c>
      <c r="F10" s="87">
        <f>F4+F6</f>
        <v>5499.95</v>
      </c>
      <c r="G10" s="87">
        <f>G4+G7</f>
        <v>44588.31</v>
      </c>
      <c r="H10" s="87">
        <f>H4+H8</f>
        <v>9314.6200000000008</v>
      </c>
      <c r="I10" s="87">
        <f>I4+I9</f>
        <v>4332.26</v>
      </c>
      <c r="J10" s="88"/>
      <c r="K10" s="57"/>
      <c r="L10" s="89"/>
      <c r="M10" s="89">
        <f>M6</f>
        <v>5200</v>
      </c>
      <c r="N10" s="89">
        <v>0</v>
      </c>
      <c r="O10" s="89">
        <v>0</v>
      </c>
      <c r="P10" s="90">
        <v>0</v>
      </c>
      <c r="Q10" s="91"/>
      <c r="R10" s="71"/>
    </row>
    <row r="11" spans="1:18" ht="18.75" x14ac:dyDescent="0.3">
      <c r="A11" s="45">
        <v>42760</v>
      </c>
      <c r="B11" s="45" t="s">
        <v>7</v>
      </c>
      <c r="C11" s="45" t="s">
        <v>15</v>
      </c>
      <c r="D11" s="45" t="s">
        <v>14</v>
      </c>
      <c r="E11" s="58">
        <v>31805</v>
      </c>
      <c r="F11" s="116">
        <v>446</v>
      </c>
      <c r="G11" s="116"/>
      <c r="H11" s="116"/>
      <c r="I11" s="116"/>
      <c r="J11" s="45">
        <v>44951</v>
      </c>
      <c r="K11" s="45">
        <v>42837</v>
      </c>
      <c r="L11" s="84" t="s">
        <v>43</v>
      </c>
      <c r="M11" s="84"/>
      <c r="N11" s="84">
        <v>51444.15</v>
      </c>
      <c r="O11" s="84"/>
      <c r="P11" s="85"/>
      <c r="Q11" s="58">
        <v>1001</v>
      </c>
      <c r="R11" s="71"/>
    </row>
    <row r="12" spans="1:18" ht="18.75" x14ac:dyDescent="0.3">
      <c r="A12" s="45">
        <v>42760</v>
      </c>
      <c r="B12" s="45" t="s">
        <v>7</v>
      </c>
      <c r="C12" s="45" t="s">
        <v>15</v>
      </c>
      <c r="D12" s="45" t="s">
        <v>14</v>
      </c>
      <c r="E12" s="58">
        <v>31805</v>
      </c>
      <c r="F12" s="116"/>
      <c r="G12" s="116">
        <v>3422</v>
      </c>
      <c r="H12" s="116"/>
      <c r="I12" s="116"/>
      <c r="J12" s="45">
        <v>44951</v>
      </c>
      <c r="K12" s="45"/>
      <c r="L12" s="84"/>
      <c r="M12" s="84"/>
      <c r="N12" s="84"/>
      <c r="O12" s="84"/>
      <c r="P12" s="85"/>
      <c r="Q12" s="58"/>
      <c r="R12" s="71"/>
    </row>
    <row r="13" spans="1:18" ht="18.75" x14ac:dyDescent="0.3">
      <c r="A13" s="45">
        <v>42760</v>
      </c>
      <c r="B13" s="45" t="s">
        <v>7</v>
      </c>
      <c r="C13" s="45" t="s">
        <v>15</v>
      </c>
      <c r="D13" s="45" t="s">
        <v>14</v>
      </c>
      <c r="E13" s="58">
        <v>31805</v>
      </c>
      <c r="F13" s="116"/>
      <c r="G13" s="116"/>
      <c r="H13" s="116">
        <v>642</v>
      </c>
      <c r="I13" s="116"/>
      <c r="J13" s="45">
        <v>44951</v>
      </c>
      <c r="K13" s="45"/>
      <c r="L13" s="84"/>
      <c r="M13" s="84"/>
      <c r="N13" s="84"/>
      <c r="O13" s="84"/>
      <c r="P13" s="85"/>
      <c r="Q13" s="58"/>
      <c r="R13" s="71"/>
    </row>
    <row r="14" spans="1:18" ht="19.5" thickBot="1" x14ac:dyDescent="0.35">
      <c r="A14" s="45">
        <v>42760</v>
      </c>
      <c r="B14" s="45" t="s">
        <v>7</v>
      </c>
      <c r="C14" s="45" t="s">
        <v>15</v>
      </c>
      <c r="D14" s="45" t="s">
        <v>14</v>
      </c>
      <c r="E14" s="58">
        <v>31805</v>
      </c>
      <c r="F14" s="116"/>
      <c r="G14" s="116"/>
      <c r="H14" s="116"/>
      <c r="I14" s="116">
        <v>318</v>
      </c>
      <c r="J14" s="45">
        <v>44951</v>
      </c>
      <c r="K14" s="45"/>
      <c r="L14" s="84"/>
      <c r="M14" s="84"/>
      <c r="N14" s="84"/>
      <c r="O14" s="84"/>
      <c r="P14" s="85"/>
      <c r="Q14" s="58"/>
      <c r="R14" s="71"/>
    </row>
    <row r="15" spans="1:18" ht="19.5" thickBot="1" x14ac:dyDescent="0.35">
      <c r="A15" s="57"/>
      <c r="B15" s="57"/>
      <c r="C15" s="57"/>
      <c r="D15" s="57"/>
      <c r="E15" s="86" t="s">
        <v>34</v>
      </c>
      <c r="F15" s="87">
        <f>F10+F11</f>
        <v>5945.95</v>
      </c>
      <c r="G15" s="87">
        <f>G10+G12</f>
        <v>48010.31</v>
      </c>
      <c r="H15" s="87">
        <f>H10+H13</f>
        <v>9956.6200000000008</v>
      </c>
      <c r="I15" s="87">
        <f>I10+I14</f>
        <v>4650.26</v>
      </c>
      <c r="J15" s="88"/>
      <c r="K15" s="57"/>
      <c r="L15" s="89"/>
      <c r="M15" s="89">
        <f>M10</f>
        <v>5200</v>
      </c>
      <c r="N15" s="89">
        <f>N11</f>
        <v>51444.15</v>
      </c>
      <c r="O15" s="89">
        <v>0</v>
      </c>
      <c r="P15" s="92">
        <v>0</v>
      </c>
      <c r="Q15" s="91"/>
      <c r="R15" s="71"/>
    </row>
    <row r="16" spans="1:18" ht="18.75" x14ac:dyDescent="0.3">
      <c r="A16" s="45">
        <v>42776</v>
      </c>
      <c r="B16" s="45" t="s">
        <v>7</v>
      </c>
      <c r="C16" s="45" t="s">
        <v>15</v>
      </c>
      <c r="D16" s="45" t="s">
        <v>16</v>
      </c>
      <c r="E16" s="58">
        <v>31958</v>
      </c>
      <c r="F16" s="116">
        <v>446</v>
      </c>
      <c r="G16" s="116"/>
      <c r="H16" s="116"/>
      <c r="I16" s="116"/>
      <c r="J16" s="45">
        <v>44967</v>
      </c>
      <c r="K16" s="45">
        <v>42837</v>
      </c>
      <c r="L16" s="84" t="s">
        <v>44</v>
      </c>
      <c r="M16" s="84"/>
      <c r="N16" s="84"/>
      <c r="O16" s="84"/>
      <c r="P16" s="85">
        <v>4196.8999999999996</v>
      </c>
      <c r="Q16" s="58">
        <v>1002</v>
      </c>
      <c r="R16" s="71"/>
    </row>
    <row r="17" spans="1:18" ht="18.75" x14ac:dyDescent="0.3">
      <c r="A17" s="45">
        <v>42776</v>
      </c>
      <c r="B17" s="45" t="s">
        <v>7</v>
      </c>
      <c r="C17" s="45" t="s">
        <v>15</v>
      </c>
      <c r="D17" s="45" t="s">
        <v>16</v>
      </c>
      <c r="E17" s="58">
        <v>31958</v>
      </c>
      <c r="F17" s="116"/>
      <c r="G17" s="116">
        <v>3422</v>
      </c>
      <c r="H17" s="116"/>
      <c r="I17" s="116"/>
      <c r="J17" s="45">
        <v>44967</v>
      </c>
      <c r="K17" s="45"/>
      <c r="L17" s="84"/>
      <c r="M17" s="84"/>
      <c r="N17" s="84"/>
      <c r="O17" s="84"/>
      <c r="P17" s="85"/>
      <c r="Q17" s="58"/>
      <c r="R17" s="71"/>
    </row>
    <row r="18" spans="1:18" ht="18.75" x14ac:dyDescent="0.3">
      <c r="A18" s="45">
        <v>42776</v>
      </c>
      <c r="B18" s="45" t="s">
        <v>7</v>
      </c>
      <c r="C18" s="45" t="s">
        <v>15</v>
      </c>
      <c r="D18" s="45" t="s">
        <v>16</v>
      </c>
      <c r="E18" s="58">
        <v>31958</v>
      </c>
      <c r="F18" s="116"/>
      <c r="G18" s="116"/>
      <c r="H18" s="116">
        <v>642</v>
      </c>
      <c r="I18" s="116"/>
      <c r="J18" s="45">
        <v>44967</v>
      </c>
      <c r="K18" s="45"/>
      <c r="L18" s="84"/>
      <c r="M18" s="84"/>
      <c r="N18" s="84"/>
      <c r="O18" s="84"/>
      <c r="P18" s="85"/>
      <c r="Q18" s="58"/>
      <c r="R18" s="71"/>
    </row>
    <row r="19" spans="1:18" ht="19.5" thickBot="1" x14ac:dyDescent="0.35">
      <c r="A19" s="45">
        <v>42776</v>
      </c>
      <c r="B19" s="45" t="s">
        <v>7</v>
      </c>
      <c r="C19" s="45" t="s">
        <v>15</v>
      </c>
      <c r="D19" s="45" t="s">
        <v>16</v>
      </c>
      <c r="E19" s="58">
        <v>31958</v>
      </c>
      <c r="F19" s="116"/>
      <c r="G19" s="116"/>
      <c r="H19" s="116"/>
      <c r="I19" s="116">
        <v>318</v>
      </c>
      <c r="J19" s="45">
        <v>44967</v>
      </c>
      <c r="K19" s="45"/>
      <c r="L19" s="84"/>
      <c r="M19" s="84"/>
      <c r="N19" s="84"/>
      <c r="O19" s="84"/>
      <c r="P19" s="85"/>
      <c r="Q19" s="58"/>
      <c r="R19" s="71"/>
    </row>
    <row r="20" spans="1:18" ht="19.5" thickBot="1" x14ac:dyDescent="0.35">
      <c r="A20" s="57"/>
      <c r="B20" s="57"/>
      <c r="C20" s="57"/>
      <c r="D20" s="57"/>
      <c r="E20" s="86" t="s">
        <v>34</v>
      </c>
      <c r="F20" s="87">
        <f>F15+F16</f>
        <v>6391.95</v>
      </c>
      <c r="G20" s="87">
        <f>G15+G17</f>
        <v>51432.31</v>
      </c>
      <c r="H20" s="87">
        <f>H15+H18</f>
        <v>10598.62</v>
      </c>
      <c r="I20" s="87">
        <f>I15+I19</f>
        <v>4968.26</v>
      </c>
      <c r="J20" s="88"/>
      <c r="K20" s="57"/>
      <c r="L20" s="89"/>
      <c r="M20" s="89">
        <f>M15</f>
        <v>5200</v>
      </c>
      <c r="N20" s="89">
        <f>N15</f>
        <v>51444.15</v>
      </c>
      <c r="O20" s="89">
        <v>0</v>
      </c>
      <c r="P20" s="92">
        <f>P16</f>
        <v>4196.8999999999996</v>
      </c>
      <c r="Q20" s="91"/>
      <c r="R20" s="71"/>
    </row>
    <row r="21" spans="1:18" ht="18.75" x14ac:dyDescent="0.3">
      <c r="A21" s="45">
        <v>42797</v>
      </c>
      <c r="B21" s="45" t="s">
        <v>7</v>
      </c>
      <c r="C21" s="45" t="s">
        <v>15</v>
      </c>
      <c r="D21" s="45" t="s">
        <v>69</v>
      </c>
      <c r="E21" s="93">
        <v>32124</v>
      </c>
      <c r="F21" s="116">
        <v>446</v>
      </c>
      <c r="G21" s="116"/>
      <c r="H21" s="116"/>
      <c r="I21" s="116"/>
      <c r="J21" s="45">
        <v>44988</v>
      </c>
      <c r="K21" s="45">
        <v>42872</v>
      </c>
      <c r="L21" s="84" t="s">
        <v>42</v>
      </c>
      <c r="M21" s="84">
        <v>2229</v>
      </c>
      <c r="N21" s="84"/>
      <c r="O21" s="84"/>
      <c r="P21" s="85"/>
      <c r="Q21" s="58">
        <v>1003</v>
      </c>
      <c r="R21" s="71"/>
    </row>
    <row r="22" spans="1:18" ht="18.75" x14ac:dyDescent="0.3">
      <c r="A22" s="45">
        <v>42797</v>
      </c>
      <c r="B22" s="45" t="s">
        <v>7</v>
      </c>
      <c r="C22" s="45" t="s">
        <v>15</v>
      </c>
      <c r="D22" s="45" t="s">
        <v>69</v>
      </c>
      <c r="E22" s="93">
        <v>32124</v>
      </c>
      <c r="F22" s="116"/>
      <c r="G22" s="116">
        <v>3422</v>
      </c>
      <c r="H22" s="116"/>
      <c r="I22" s="116"/>
      <c r="J22" s="45">
        <v>44988</v>
      </c>
      <c r="K22" s="45"/>
      <c r="L22" s="84"/>
      <c r="M22" s="84"/>
      <c r="N22" s="84"/>
      <c r="O22" s="84"/>
      <c r="P22" s="85"/>
      <c r="Q22" s="58"/>
      <c r="R22" s="71"/>
    </row>
    <row r="23" spans="1:18" ht="18.75" x14ac:dyDescent="0.3">
      <c r="A23" s="45">
        <v>42797</v>
      </c>
      <c r="B23" s="45" t="s">
        <v>7</v>
      </c>
      <c r="C23" s="45" t="s">
        <v>15</v>
      </c>
      <c r="D23" s="45" t="s">
        <v>69</v>
      </c>
      <c r="E23" s="93">
        <v>32124</v>
      </c>
      <c r="F23" s="116"/>
      <c r="G23" s="116"/>
      <c r="H23" s="116">
        <v>642</v>
      </c>
      <c r="I23" s="116"/>
      <c r="J23" s="45">
        <v>44988</v>
      </c>
      <c r="K23" s="45"/>
      <c r="L23" s="84"/>
      <c r="M23" s="84"/>
      <c r="N23" s="84"/>
      <c r="O23" s="84"/>
      <c r="P23" s="85"/>
      <c r="Q23" s="58"/>
      <c r="R23" s="71"/>
    </row>
    <row r="24" spans="1:18" ht="19.5" thickBot="1" x14ac:dyDescent="0.35">
      <c r="A24" s="45">
        <v>42797</v>
      </c>
      <c r="B24" s="45" t="s">
        <v>7</v>
      </c>
      <c r="C24" s="45" t="s">
        <v>15</v>
      </c>
      <c r="D24" s="45" t="s">
        <v>69</v>
      </c>
      <c r="E24" s="93">
        <v>32124</v>
      </c>
      <c r="F24" s="116"/>
      <c r="G24" s="116"/>
      <c r="H24" s="116"/>
      <c r="I24" s="116">
        <v>318</v>
      </c>
      <c r="J24" s="45">
        <v>44988</v>
      </c>
      <c r="K24" s="45"/>
      <c r="L24" s="84"/>
      <c r="M24" s="84"/>
      <c r="N24" s="84"/>
      <c r="O24" s="84"/>
      <c r="P24" s="85"/>
      <c r="Q24" s="58"/>
      <c r="R24" s="71"/>
    </row>
    <row r="25" spans="1:18" ht="19.5" thickBot="1" x14ac:dyDescent="0.35">
      <c r="A25" s="57"/>
      <c r="B25" s="57"/>
      <c r="C25" s="57"/>
      <c r="D25" s="57"/>
      <c r="E25" s="86" t="s">
        <v>34</v>
      </c>
      <c r="F25" s="87">
        <f>F20+F21</f>
        <v>6837.95</v>
      </c>
      <c r="G25" s="87">
        <f>G20+G22</f>
        <v>54854.31</v>
      </c>
      <c r="H25" s="87">
        <f>H20+H23</f>
        <v>11240.62</v>
      </c>
      <c r="I25" s="87">
        <f>I20+I24</f>
        <v>5286.26</v>
      </c>
      <c r="J25" s="88"/>
      <c r="K25" s="57"/>
      <c r="L25" s="89"/>
      <c r="M25" s="89">
        <f>M20+M21</f>
        <v>7429</v>
      </c>
      <c r="N25" s="89">
        <f>N20</f>
        <v>51444.15</v>
      </c>
      <c r="O25" s="89">
        <v>0</v>
      </c>
      <c r="P25" s="92">
        <f>P20</f>
        <v>4196.8999999999996</v>
      </c>
      <c r="Q25" s="91"/>
      <c r="R25" s="71"/>
    </row>
    <row r="26" spans="1:18" ht="18.75" x14ac:dyDescent="0.3">
      <c r="A26" s="45">
        <v>42849</v>
      </c>
      <c r="B26" s="45" t="s">
        <v>18</v>
      </c>
      <c r="C26" s="45" t="s">
        <v>19</v>
      </c>
      <c r="D26" s="45" t="s">
        <v>20</v>
      </c>
      <c r="E26" s="58">
        <v>186</v>
      </c>
      <c r="F26" s="116">
        <v>231</v>
      </c>
      <c r="G26" s="116"/>
      <c r="H26" s="116"/>
      <c r="I26" s="116"/>
      <c r="J26" s="45">
        <v>45040</v>
      </c>
      <c r="K26" s="45">
        <v>43237</v>
      </c>
      <c r="L26" s="84" t="s">
        <v>42</v>
      </c>
      <c r="M26" s="84">
        <v>5720</v>
      </c>
      <c r="N26" s="84"/>
      <c r="O26" s="84"/>
      <c r="P26" s="85"/>
      <c r="Q26" s="58">
        <v>1004</v>
      </c>
      <c r="R26" s="71"/>
    </row>
    <row r="27" spans="1:18" ht="18.75" x14ac:dyDescent="0.3">
      <c r="A27" s="45">
        <v>42849</v>
      </c>
      <c r="B27" s="45" t="s">
        <v>18</v>
      </c>
      <c r="C27" s="45" t="s">
        <v>19</v>
      </c>
      <c r="D27" s="45" t="s">
        <v>20</v>
      </c>
      <c r="E27" s="58">
        <v>186</v>
      </c>
      <c r="F27" s="116"/>
      <c r="G27" s="116">
        <v>3750</v>
      </c>
      <c r="H27" s="116"/>
      <c r="I27" s="116"/>
      <c r="J27" s="45">
        <v>45040</v>
      </c>
      <c r="K27" s="45"/>
      <c r="L27" s="84"/>
      <c r="M27" s="84"/>
      <c r="N27" s="84"/>
      <c r="O27" s="84"/>
      <c r="P27" s="85"/>
      <c r="Q27" s="58"/>
      <c r="R27" s="71"/>
    </row>
    <row r="28" spans="1:18" ht="18.75" x14ac:dyDescent="0.3">
      <c r="A28" s="45">
        <v>42849</v>
      </c>
      <c r="B28" s="45" t="s">
        <v>18</v>
      </c>
      <c r="C28" s="45" t="s">
        <v>19</v>
      </c>
      <c r="D28" s="45" t="s">
        <v>20</v>
      </c>
      <c r="E28" s="58">
        <v>186</v>
      </c>
      <c r="F28" s="116"/>
      <c r="G28" s="116"/>
      <c r="H28" s="116">
        <v>590</v>
      </c>
      <c r="I28" s="116"/>
      <c r="J28" s="45">
        <v>45040</v>
      </c>
      <c r="K28" s="45"/>
      <c r="L28" s="84"/>
      <c r="M28" s="84"/>
      <c r="N28" s="84"/>
      <c r="O28" s="84"/>
      <c r="P28" s="85"/>
      <c r="Q28" s="58"/>
      <c r="R28" s="71"/>
    </row>
    <row r="29" spans="1:18" ht="19.5" thickBot="1" x14ac:dyDescent="0.35">
      <c r="A29" s="45">
        <v>42849</v>
      </c>
      <c r="B29" s="45" t="s">
        <v>18</v>
      </c>
      <c r="C29" s="45" t="s">
        <v>19</v>
      </c>
      <c r="D29" s="45" t="s">
        <v>20</v>
      </c>
      <c r="E29" s="58">
        <v>186</v>
      </c>
      <c r="F29" s="116"/>
      <c r="G29" s="116"/>
      <c r="H29" s="116"/>
      <c r="I29" s="116">
        <v>182</v>
      </c>
      <c r="J29" s="45">
        <v>45040</v>
      </c>
      <c r="K29" s="45"/>
      <c r="L29" s="84"/>
      <c r="M29" s="84"/>
      <c r="N29" s="84"/>
      <c r="O29" s="84"/>
      <c r="P29" s="85"/>
      <c r="Q29" s="58"/>
      <c r="R29" s="71"/>
    </row>
    <row r="30" spans="1:18" ht="19.5" thickBot="1" x14ac:dyDescent="0.35">
      <c r="A30" s="57"/>
      <c r="B30" s="57"/>
      <c r="C30" s="57"/>
      <c r="D30" s="57"/>
      <c r="E30" s="86" t="s">
        <v>34</v>
      </c>
      <c r="F30" s="87">
        <f>F25+F26</f>
        <v>7068.95</v>
      </c>
      <c r="G30" s="87">
        <f>G25+G27</f>
        <v>58604.31</v>
      </c>
      <c r="H30" s="87">
        <f>H25+H28</f>
        <v>11830.62</v>
      </c>
      <c r="I30" s="87">
        <f>I25+I29</f>
        <v>5468.26</v>
      </c>
      <c r="J30" s="88"/>
      <c r="K30" s="57"/>
      <c r="L30" s="89"/>
      <c r="M30" s="89">
        <f>M25+M26</f>
        <v>13149</v>
      </c>
      <c r="N30" s="89">
        <f>N25</f>
        <v>51444.15</v>
      </c>
      <c r="O30" s="89">
        <v>0</v>
      </c>
      <c r="P30" s="92">
        <f>P25</f>
        <v>4196.8999999999996</v>
      </c>
      <c r="Q30" s="91"/>
      <c r="R30" s="71"/>
    </row>
    <row r="31" spans="1:18" ht="18.75" x14ac:dyDescent="0.3">
      <c r="A31" s="45">
        <v>42866</v>
      </c>
      <c r="B31" s="45" t="s">
        <v>21</v>
      </c>
      <c r="C31" s="45" t="s">
        <v>55</v>
      </c>
      <c r="D31" s="45" t="s">
        <v>22</v>
      </c>
      <c r="E31" s="58">
        <v>21736</v>
      </c>
      <c r="F31" s="116">
        <v>8474</v>
      </c>
      <c r="G31" s="116"/>
      <c r="H31" s="116"/>
      <c r="I31" s="116"/>
      <c r="J31" s="45">
        <v>45057</v>
      </c>
      <c r="K31" s="45">
        <v>42914</v>
      </c>
      <c r="L31" s="84" t="s">
        <v>45</v>
      </c>
      <c r="M31" s="84">
        <v>4.5999999999999996</v>
      </c>
      <c r="N31" s="84"/>
      <c r="O31" s="84"/>
      <c r="P31" s="85"/>
      <c r="Q31" s="58" t="s">
        <v>46</v>
      </c>
      <c r="R31" s="71"/>
    </row>
    <row r="32" spans="1:18" ht="18.75" x14ac:dyDescent="0.3">
      <c r="A32" s="45">
        <v>42866</v>
      </c>
      <c r="B32" s="45" t="s">
        <v>21</v>
      </c>
      <c r="C32" s="45" t="s">
        <v>55</v>
      </c>
      <c r="D32" s="45" t="s">
        <v>22</v>
      </c>
      <c r="E32" s="58">
        <v>21736</v>
      </c>
      <c r="F32" s="116"/>
      <c r="G32" s="116">
        <v>23256</v>
      </c>
      <c r="H32" s="116"/>
      <c r="I32" s="116"/>
      <c r="J32" s="45">
        <v>45057</v>
      </c>
      <c r="K32" s="45"/>
      <c r="L32" s="84"/>
      <c r="M32" s="84"/>
      <c r="N32" s="84">
        <v>4.5999999999999996</v>
      </c>
      <c r="O32" s="84"/>
      <c r="P32" s="85"/>
      <c r="Q32" s="58"/>
      <c r="R32" s="71"/>
    </row>
    <row r="33" spans="1:18" ht="18.75" x14ac:dyDescent="0.3">
      <c r="A33" s="45">
        <v>42866</v>
      </c>
      <c r="B33" s="45" t="s">
        <v>21</v>
      </c>
      <c r="C33" s="45" t="s">
        <v>55</v>
      </c>
      <c r="D33" s="45" t="s">
        <v>22</v>
      </c>
      <c r="E33" s="58">
        <v>21736</v>
      </c>
      <c r="F33" s="116"/>
      <c r="G33" s="116"/>
      <c r="H33" s="116">
        <v>12198</v>
      </c>
      <c r="I33" s="116"/>
      <c r="J33" s="45">
        <v>45057</v>
      </c>
      <c r="K33" s="45"/>
      <c r="L33" s="84"/>
      <c r="M33" s="84"/>
      <c r="N33" s="84"/>
      <c r="O33" s="84">
        <v>4.5999999999999996</v>
      </c>
      <c r="P33" s="85"/>
      <c r="Q33" s="58"/>
      <c r="R33" s="71"/>
    </row>
    <row r="34" spans="1:18" ht="19.5" thickBot="1" x14ac:dyDescent="0.35">
      <c r="A34" s="45">
        <v>42866</v>
      </c>
      <c r="B34" s="45" t="s">
        <v>21</v>
      </c>
      <c r="C34" s="45" t="s">
        <v>55</v>
      </c>
      <c r="D34" s="45" t="s">
        <v>22</v>
      </c>
      <c r="E34" s="58">
        <v>21736</v>
      </c>
      <c r="F34" s="116"/>
      <c r="G34" s="116"/>
      <c r="H34" s="116"/>
      <c r="I34" s="116">
        <v>6042</v>
      </c>
      <c r="J34" s="45">
        <v>45057</v>
      </c>
      <c r="K34" s="45"/>
      <c r="L34" s="84"/>
      <c r="M34" s="84"/>
      <c r="N34" s="84"/>
      <c r="O34" s="84"/>
      <c r="P34" s="85">
        <v>4.5999999999999996</v>
      </c>
      <c r="Q34" s="58"/>
      <c r="R34" s="71"/>
    </row>
    <row r="35" spans="1:18" ht="19.5" thickBot="1" x14ac:dyDescent="0.35">
      <c r="A35" s="57"/>
      <c r="B35" s="57"/>
      <c r="C35" s="57"/>
      <c r="D35" s="57"/>
      <c r="E35" s="86" t="s">
        <v>34</v>
      </c>
      <c r="F35" s="87">
        <f>F30+F31</f>
        <v>15542.95</v>
      </c>
      <c r="G35" s="87">
        <f>G30+G32</f>
        <v>81860.31</v>
      </c>
      <c r="H35" s="87">
        <f>H30+H33</f>
        <v>24028.620000000003</v>
      </c>
      <c r="I35" s="87">
        <f>I30+I34</f>
        <v>11510.26</v>
      </c>
      <c r="J35" s="88"/>
      <c r="K35" s="57"/>
      <c r="L35" s="89"/>
      <c r="M35" s="89">
        <f>M30+M31</f>
        <v>13153.6</v>
      </c>
      <c r="N35" s="89">
        <f>N30+N32</f>
        <v>51448.75</v>
      </c>
      <c r="O35" s="89">
        <f>O33</f>
        <v>4.5999999999999996</v>
      </c>
      <c r="P35" s="92">
        <f>P30+P34</f>
        <v>4201.5</v>
      </c>
      <c r="Q35" s="91"/>
      <c r="R35" s="71"/>
    </row>
    <row r="36" spans="1:18" ht="18.75" x14ac:dyDescent="0.3">
      <c r="A36" s="45">
        <v>42877</v>
      </c>
      <c r="B36" s="45" t="s">
        <v>23</v>
      </c>
      <c r="C36" s="45" t="s">
        <v>24</v>
      </c>
      <c r="D36" s="45" t="s">
        <v>56</v>
      </c>
      <c r="E36" s="58">
        <v>2720</v>
      </c>
      <c r="F36" s="116">
        <v>382.16</v>
      </c>
      <c r="G36" s="116"/>
      <c r="H36" s="116"/>
      <c r="I36" s="116"/>
      <c r="J36" s="45">
        <v>45068</v>
      </c>
      <c r="K36" s="45">
        <v>42942</v>
      </c>
      <c r="L36" s="84" t="s">
        <v>47</v>
      </c>
      <c r="M36" s="84"/>
      <c r="N36" s="84"/>
      <c r="O36" s="84"/>
      <c r="P36" s="85">
        <v>2692.03</v>
      </c>
      <c r="Q36" s="58">
        <v>1005</v>
      </c>
      <c r="R36" s="71"/>
    </row>
    <row r="37" spans="1:18" ht="19.5" thickBot="1" x14ac:dyDescent="0.35">
      <c r="A37" s="45">
        <v>42877</v>
      </c>
      <c r="B37" s="45" t="s">
        <v>23</v>
      </c>
      <c r="C37" s="45" t="s">
        <v>24</v>
      </c>
      <c r="D37" s="45" t="s">
        <v>56</v>
      </c>
      <c r="E37" s="58">
        <v>2720</v>
      </c>
      <c r="F37" s="116"/>
      <c r="G37" s="116"/>
      <c r="H37" s="116"/>
      <c r="I37" s="116">
        <v>286.62</v>
      </c>
      <c r="J37" s="45">
        <v>45068</v>
      </c>
      <c r="K37" s="45"/>
      <c r="L37" s="84"/>
      <c r="M37" s="84"/>
      <c r="N37" s="84"/>
      <c r="O37" s="84"/>
      <c r="P37" s="85"/>
      <c r="Q37" s="58"/>
      <c r="R37" s="71"/>
    </row>
    <row r="38" spans="1:18" ht="19.5" thickBot="1" x14ac:dyDescent="0.35">
      <c r="A38" s="57"/>
      <c r="B38" s="57"/>
      <c r="C38" s="57"/>
      <c r="D38" s="57"/>
      <c r="E38" s="86" t="s">
        <v>34</v>
      </c>
      <c r="F38" s="87">
        <f>F35+F36</f>
        <v>15925.11</v>
      </c>
      <c r="G38" s="87">
        <f>G35</f>
        <v>81860.31</v>
      </c>
      <c r="H38" s="87">
        <f>H35</f>
        <v>24028.620000000003</v>
      </c>
      <c r="I38" s="87">
        <f>I35+I37</f>
        <v>11796.880000000001</v>
      </c>
      <c r="J38" s="88"/>
      <c r="K38" s="57"/>
      <c r="L38" s="89"/>
      <c r="M38" s="89">
        <f>M35</f>
        <v>13153.6</v>
      </c>
      <c r="N38" s="89">
        <f>N35</f>
        <v>51448.75</v>
      </c>
      <c r="O38" s="89">
        <f>O35</f>
        <v>4.5999999999999996</v>
      </c>
      <c r="P38" s="92">
        <f>P35+P36</f>
        <v>6893.5300000000007</v>
      </c>
      <c r="Q38" s="91"/>
      <c r="R38" s="71"/>
    </row>
    <row r="39" spans="1:18" ht="18.75" x14ac:dyDescent="0.3">
      <c r="A39" s="45">
        <v>42972</v>
      </c>
      <c r="B39" s="45" t="s">
        <v>18</v>
      </c>
      <c r="C39" s="45" t="s">
        <v>25</v>
      </c>
      <c r="D39" s="45" t="s">
        <v>26</v>
      </c>
      <c r="E39" s="58">
        <v>246</v>
      </c>
      <c r="F39" s="116">
        <v>231</v>
      </c>
      <c r="G39" s="116"/>
      <c r="H39" s="116"/>
      <c r="I39" s="116"/>
      <c r="J39" s="45">
        <v>45163</v>
      </c>
      <c r="K39" s="45">
        <v>42973</v>
      </c>
      <c r="L39" s="84" t="s">
        <v>43</v>
      </c>
      <c r="M39" s="84"/>
      <c r="N39" s="84">
        <v>30447.65</v>
      </c>
      <c r="O39" s="84"/>
      <c r="P39" s="85"/>
      <c r="Q39" s="58">
        <v>1006</v>
      </c>
      <c r="R39" s="71"/>
    </row>
    <row r="40" spans="1:18" ht="18.75" x14ac:dyDescent="0.3">
      <c r="A40" s="45">
        <v>42972</v>
      </c>
      <c r="B40" s="45" t="s">
        <v>18</v>
      </c>
      <c r="C40" s="45" t="s">
        <v>25</v>
      </c>
      <c r="D40" s="45" t="s">
        <v>26</v>
      </c>
      <c r="E40" s="58">
        <v>246</v>
      </c>
      <c r="F40" s="116"/>
      <c r="G40" s="116">
        <v>3750</v>
      </c>
      <c r="H40" s="116"/>
      <c r="I40" s="116"/>
      <c r="J40" s="45">
        <v>45163</v>
      </c>
      <c r="K40" s="45"/>
      <c r="L40" s="84"/>
      <c r="M40" s="84"/>
      <c r="N40" s="84"/>
      <c r="O40" s="84"/>
      <c r="P40" s="85"/>
      <c r="Q40" s="58"/>
      <c r="R40" s="71"/>
    </row>
    <row r="41" spans="1:18" ht="18.75" x14ac:dyDescent="0.3">
      <c r="A41" s="45">
        <v>42972</v>
      </c>
      <c r="B41" s="45" t="s">
        <v>18</v>
      </c>
      <c r="C41" s="45" t="s">
        <v>25</v>
      </c>
      <c r="D41" s="45" t="s">
        <v>26</v>
      </c>
      <c r="E41" s="58">
        <v>246</v>
      </c>
      <c r="F41" s="116"/>
      <c r="G41" s="116"/>
      <c r="H41" s="116">
        <v>590</v>
      </c>
      <c r="I41" s="116"/>
      <c r="J41" s="45">
        <v>45163</v>
      </c>
      <c r="K41" s="45"/>
      <c r="L41" s="84"/>
      <c r="M41" s="84"/>
      <c r="N41" s="84"/>
      <c r="O41" s="84"/>
      <c r="P41" s="85"/>
      <c r="Q41" s="58"/>
      <c r="R41" s="71"/>
    </row>
    <row r="42" spans="1:18" ht="19.5" thickBot="1" x14ac:dyDescent="0.35">
      <c r="A42" s="45">
        <v>42972</v>
      </c>
      <c r="B42" s="45" t="s">
        <v>18</v>
      </c>
      <c r="C42" s="45" t="s">
        <v>25</v>
      </c>
      <c r="D42" s="45" t="s">
        <v>26</v>
      </c>
      <c r="E42" s="58">
        <v>246</v>
      </c>
      <c r="F42" s="116"/>
      <c r="G42" s="116"/>
      <c r="H42" s="116"/>
      <c r="I42" s="116">
        <v>182</v>
      </c>
      <c r="J42" s="45">
        <v>45163</v>
      </c>
      <c r="K42" s="45"/>
      <c r="L42" s="84"/>
      <c r="M42" s="84"/>
      <c r="N42" s="84"/>
      <c r="O42" s="84"/>
      <c r="P42" s="85"/>
      <c r="Q42" s="58"/>
      <c r="R42" s="71"/>
    </row>
    <row r="43" spans="1:18" ht="19.5" thickBot="1" x14ac:dyDescent="0.35">
      <c r="A43" s="57"/>
      <c r="B43" s="57"/>
      <c r="C43" s="57"/>
      <c r="D43" s="57"/>
      <c r="E43" s="86" t="s">
        <v>34</v>
      </c>
      <c r="F43" s="87">
        <f>F38+F39</f>
        <v>16156.11</v>
      </c>
      <c r="G43" s="87">
        <f>G38+G40</f>
        <v>85610.31</v>
      </c>
      <c r="H43" s="87">
        <f>H38+H41</f>
        <v>24618.620000000003</v>
      </c>
      <c r="I43" s="87">
        <f>I38+I42</f>
        <v>11978.880000000001</v>
      </c>
      <c r="J43" s="88"/>
      <c r="K43" s="57"/>
      <c r="L43" s="89"/>
      <c r="M43" s="89">
        <f>M38</f>
        <v>13153.6</v>
      </c>
      <c r="N43" s="89">
        <f>N38+N39</f>
        <v>81896.399999999994</v>
      </c>
      <c r="O43" s="89">
        <f>O38</f>
        <v>4.5999999999999996</v>
      </c>
      <c r="P43" s="92">
        <f>P38</f>
        <v>6893.5300000000007</v>
      </c>
      <c r="Q43" s="91"/>
      <c r="R43" s="71"/>
    </row>
    <row r="44" spans="1:18" ht="19.5" thickBot="1" x14ac:dyDescent="0.35">
      <c r="A44" s="45">
        <v>42984</v>
      </c>
      <c r="B44" s="45" t="s">
        <v>27</v>
      </c>
      <c r="C44" s="45" t="s">
        <v>57</v>
      </c>
      <c r="D44" s="45" t="s">
        <v>58</v>
      </c>
      <c r="E44" s="58">
        <v>2107</v>
      </c>
      <c r="F44" s="84"/>
      <c r="G44" s="116">
        <v>1753</v>
      </c>
      <c r="H44" s="84"/>
      <c r="I44" s="84"/>
      <c r="J44" s="45">
        <v>45175</v>
      </c>
      <c r="K44" s="45">
        <v>43005</v>
      </c>
      <c r="L44" s="84" t="s">
        <v>48</v>
      </c>
      <c r="M44" s="84">
        <v>2102</v>
      </c>
      <c r="N44" s="84"/>
      <c r="O44" s="84"/>
      <c r="P44" s="85"/>
      <c r="Q44" s="58">
        <v>1007</v>
      </c>
      <c r="R44" s="71"/>
    </row>
    <row r="45" spans="1:18" ht="19.5" thickBot="1" x14ac:dyDescent="0.35">
      <c r="A45" s="94"/>
      <c r="B45" s="94"/>
      <c r="C45" s="94"/>
      <c r="D45" s="94"/>
      <c r="E45" s="86" t="s">
        <v>34</v>
      </c>
      <c r="F45" s="95">
        <f>F43</f>
        <v>16156.11</v>
      </c>
      <c r="G45" s="95">
        <f>G43+G44</f>
        <v>87363.31</v>
      </c>
      <c r="H45" s="95">
        <f>H43</f>
        <v>24618.620000000003</v>
      </c>
      <c r="I45" s="95">
        <f>I43</f>
        <v>11978.880000000001</v>
      </c>
      <c r="J45" s="96"/>
      <c r="K45" s="94"/>
      <c r="L45" s="97"/>
      <c r="M45" s="97">
        <f>M43+M44</f>
        <v>15255.6</v>
      </c>
      <c r="N45" s="97">
        <f>N43</f>
        <v>81896.399999999994</v>
      </c>
      <c r="O45" s="97">
        <f>O43</f>
        <v>4.5999999999999996</v>
      </c>
      <c r="P45" s="98">
        <f>P43</f>
        <v>6893.5300000000007</v>
      </c>
      <c r="Q45" s="91"/>
      <c r="R45" s="71"/>
    </row>
    <row r="46" spans="1:18" ht="18.75" x14ac:dyDescent="0.3">
      <c r="A46" s="45">
        <v>42991</v>
      </c>
      <c r="B46" s="45" t="s">
        <v>18</v>
      </c>
      <c r="C46" s="45" t="s">
        <v>59</v>
      </c>
      <c r="D46" s="45" t="s">
        <v>28</v>
      </c>
      <c r="E46" s="58">
        <v>3024</v>
      </c>
      <c r="F46" s="116">
        <v>231</v>
      </c>
      <c r="G46" s="116"/>
      <c r="H46" s="116"/>
      <c r="I46" s="116"/>
      <c r="J46" s="45">
        <v>45182</v>
      </c>
      <c r="K46" s="45">
        <v>43040</v>
      </c>
      <c r="L46" s="84" t="s">
        <v>49</v>
      </c>
      <c r="M46" s="84"/>
      <c r="N46" s="84"/>
      <c r="O46" s="84">
        <v>23100</v>
      </c>
      <c r="P46" s="85"/>
      <c r="Q46" s="58">
        <v>1008</v>
      </c>
      <c r="R46" s="71"/>
    </row>
    <row r="47" spans="1:18" ht="18.75" x14ac:dyDescent="0.3">
      <c r="A47" s="45">
        <v>42991</v>
      </c>
      <c r="B47" s="45" t="s">
        <v>18</v>
      </c>
      <c r="C47" s="45" t="s">
        <v>59</v>
      </c>
      <c r="D47" s="45" t="s">
        <v>28</v>
      </c>
      <c r="E47" s="58">
        <v>3024</v>
      </c>
      <c r="F47" s="116"/>
      <c r="G47" s="116">
        <v>3750</v>
      </c>
      <c r="H47" s="116"/>
      <c r="I47" s="116"/>
      <c r="J47" s="45">
        <v>45182</v>
      </c>
      <c r="K47" s="45"/>
      <c r="L47" s="84"/>
      <c r="M47" s="84"/>
      <c r="N47" s="84"/>
      <c r="O47" s="84"/>
      <c r="P47" s="85"/>
      <c r="Q47" s="58"/>
      <c r="R47" s="71"/>
    </row>
    <row r="48" spans="1:18" ht="18.75" x14ac:dyDescent="0.3">
      <c r="A48" s="45">
        <v>42991</v>
      </c>
      <c r="B48" s="45" t="s">
        <v>18</v>
      </c>
      <c r="C48" s="45" t="s">
        <v>59</v>
      </c>
      <c r="D48" s="45" t="s">
        <v>28</v>
      </c>
      <c r="E48" s="58">
        <v>3024</v>
      </c>
      <c r="F48" s="116"/>
      <c r="G48" s="116"/>
      <c r="H48" s="116">
        <v>590</v>
      </c>
      <c r="I48" s="116"/>
      <c r="J48" s="45">
        <v>45182</v>
      </c>
      <c r="K48" s="45"/>
      <c r="L48" s="84"/>
      <c r="M48" s="84"/>
      <c r="N48" s="84"/>
      <c r="O48" s="84"/>
      <c r="P48" s="85"/>
      <c r="Q48" s="58"/>
      <c r="R48" s="71"/>
    </row>
    <row r="49" spans="1:18" ht="19.5" thickBot="1" x14ac:dyDescent="0.35">
      <c r="A49" s="45">
        <v>42991</v>
      </c>
      <c r="B49" s="45" t="s">
        <v>18</v>
      </c>
      <c r="C49" s="45" t="s">
        <v>59</v>
      </c>
      <c r="D49" s="45" t="s">
        <v>28</v>
      </c>
      <c r="E49" s="58">
        <v>3024</v>
      </c>
      <c r="F49" s="116"/>
      <c r="G49" s="116"/>
      <c r="H49" s="116"/>
      <c r="I49" s="116">
        <v>182</v>
      </c>
      <c r="J49" s="45">
        <v>45182</v>
      </c>
      <c r="K49" s="45"/>
      <c r="L49" s="84"/>
      <c r="M49" s="84"/>
      <c r="N49" s="84"/>
      <c r="O49" s="84"/>
      <c r="P49" s="85"/>
      <c r="Q49" s="58"/>
      <c r="R49" s="71"/>
    </row>
    <row r="50" spans="1:18" ht="19.5" thickBot="1" x14ac:dyDescent="0.35">
      <c r="A50" s="94"/>
      <c r="B50" s="94"/>
      <c r="C50" s="94"/>
      <c r="D50" s="94"/>
      <c r="E50" s="86" t="s">
        <v>34</v>
      </c>
      <c r="F50" s="95">
        <f>F45+F46</f>
        <v>16387.11</v>
      </c>
      <c r="G50" s="95">
        <f>G45+G47</f>
        <v>91113.31</v>
      </c>
      <c r="H50" s="95">
        <f>H45+H48</f>
        <v>25208.620000000003</v>
      </c>
      <c r="I50" s="95">
        <f>I45+I49</f>
        <v>12160.880000000001</v>
      </c>
      <c r="J50" s="96"/>
      <c r="K50" s="94"/>
      <c r="L50" s="97"/>
      <c r="M50" s="97">
        <f>M45</f>
        <v>15255.6</v>
      </c>
      <c r="N50" s="97">
        <f>N45</f>
        <v>81896.399999999994</v>
      </c>
      <c r="O50" s="97">
        <f>O46+O45</f>
        <v>23104.6</v>
      </c>
      <c r="P50" s="98">
        <f>P45</f>
        <v>6893.5300000000007</v>
      </c>
      <c r="Q50" s="91"/>
      <c r="R50" s="71"/>
    </row>
    <row r="51" spans="1:18" ht="18.75" x14ac:dyDescent="0.3">
      <c r="A51" s="45">
        <v>43073</v>
      </c>
      <c r="B51" s="45" t="s">
        <v>29</v>
      </c>
      <c r="C51" s="45" t="s">
        <v>30</v>
      </c>
      <c r="D51" s="45" t="s">
        <v>60</v>
      </c>
      <c r="E51" s="58" t="s">
        <v>31</v>
      </c>
      <c r="F51" s="116">
        <v>231</v>
      </c>
      <c r="G51" s="116"/>
      <c r="H51" s="116"/>
      <c r="I51" s="116"/>
      <c r="J51" s="45">
        <v>45264</v>
      </c>
      <c r="K51" s="45">
        <v>43096</v>
      </c>
      <c r="L51" s="84" t="s">
        <v>50</v>
      </c>
      <c r="M51" s="84">
        <v>1095</v>
      </c>
      <c r="N51" s="84"/>
      <c r="O51" s="84"/>
      <c r="P51" s="85"/>
      <c r="Q51" s="58">
        <v>1009</v>
      </c>
      <c r="R51" s="71"/>
    </row>
    <row r="52" spans="1:18" ht="18.75" x14ac:dyDescent="0.3">
      <c r="A52" s="45">
        <v>43073</v>
      </c>
      <c r="B52" s="45" t="s">
        <v>29</v>
      </c>
      <c r="C52" s="45" t="s">
        <v>30</v>
      </c>
      <c r="D52" s="45" t="s">
        <v>60</v>
      </c>
      <c r="E52" s="58" t="s">
        <v>31</v>
      </c>
      <c r="F52" s="116"/>
      <c r="G52" s="116">
        <v>3750</v>
      </c>
      <c r="H52" s="116"/>
      <c r="I52" s="116"/>
      <c r="J52" s="45">
        <v>45264</v>
      </c>
      <c r="K52" s="45"/>
      <c r="L52" s="84"/>
      <c r="M52" s="84"/>
      <c r="N52" s="84"/>
      <c r="O52" s="84"/>
      <c r="P52" s="85"/>
      <c r="Q52" s="58"/>
      <c r="R52" s="71"/>
    </row>
    <row r="53" spans="1:18" ht="18.75" x14ac:dyDescent="0.3">
      <c r="A53" s="45">
        <v>43073</v>
      </c>
      <c r="B53" s="45" t="s">
        <v>29</v>
      </c>
      <c r="C53" s="45" t="s">
        <v>30</v>
      </c>
      <c r="D53" s="45" t="s">
        <v>60</v>
      </c>
      <c r="E53" s="58" t="s">
        <v>31</v>
      </c>
      <c r="F53" s="116"/>
      <c r="G53" s="116"/>
      <c r="H53" s="116">
        <v>590</v>
      </c>
      <c r="I53" s="116"/>
      <c r="J53" s="45">
        <v>45264</v>
      </c>
      <c r="K53" s="45"/>
      <c r="L53" s="84"/>
      <c r="M53" s="84"/>
      <c r="N53" s="84"/>
      <c r="O53" s="84"/>
      <c r="P53" s="85"/>
      <c r="Q53" s="58"/>
      <c r="R53" s="71"/>
    </row>
    <row r="54" spans="1:18" ht="19.5" thickBot="1" x14ac:dyDescent="0.35">
      <c r="A54" s="45">
        <v>43073</v>
      </c>
      <c r="B54" s="45" t="s">
        <v>29</v>
      </c>
      <c r="C54" s="45" t="s">
        <v>30</v>
      </c>
      <c r="D54" s="45" t="s">
        <v>60</v>
      </c>
      <c r="E54" s="58" t="s">
        <v>31</v>
      </c>
      <c r="F54" s="116"/>
      <c r="G54" s="116"/>
      <c r="H54" s="116"/>
      <c r="I54" s="116">
        <v>182</v>
      </c>
      <c r="J54" s="45">
        <v>45264</v>
      </c>
      <c r="K54" s="45"/>
      <c r="L54" s="84"/>
      <c r="M54" s="84"/>
      <c r="N54" s="84"/>
      <c r="O54" s="84"/>
      <c r="P54" s="85"/>
      <c r="Q54" s="58"/>
      <c r="R54" s="71"/>
    </row>
    <row r="55" spans="1:18" ht="19.5" thickBot="1" x14ac:dyDescent="0.35">
      <c r="A55" s="94"/>
      <c r="B55" s="94"/>
      <c r="C55" s="94"/>
      <c r="D55" s="94"/>
      <c r="E55" s="86" t="s">
        <v>34</v>
      </c>
      <c r="F55" s="95">
        <f>F50+F51</f>
        <v>16618.11</v>
      </c>
      <c r="G55" s="95">
        <f>G50+G52</f>
        <v>94863.31</v>
      </c>
      <c r="H55" s="95">
        <f>H50+H53</f>
        <v>25798.620000000003</v>
      </c>
      <c r="I55" s="95">
        <f>I50+I54</f>
        <v>12342.880000000001</v>
      </c>
      <c r="J55" s="96"/>
      <c r="K55" s="94"/>
      <c r="L55" s="99" t="s">
        <v>53</v>
      </c>
      <c r="M55" s="100">
        <f>M50+M51</f>
        <v>16350.6</v>
      </c>
      <c r="N55" s="100">
        <f>N50</f>
        <v>81896.399999999994</v>
      </c>
      <c r="O55" s="100">
        <f>O50</f>
        <v>23104.6</v>
      </c>
      <c r="P55" s="101">
        <f>P50</f>
        <v>6893.5300000000007</v>
      </c>
      <c r="Q55" s="91"/>
      <c r="R55" s="71"/>
    </row>
    <row r="56" spans="1:18" ht="18.75" x14ac:dyDescent="0.3">
      <c r="A56" s="45">
        <v>43074</v>
      </c>
      <c r="B56" s="45" t="s">
        <v>32</v>
      </c>
      <c r="C56" s="45" t="s">
        <v>61</v>
      </c>
      <c r="D56" s="45" t="s">
        <v>33</v>
      </c>
      <c r="E56" s="58">
        <v>51252798</v>
      </c>
      <c r="F56" s="116">
        <v>231</v>
      </c>
      <c r="G56" s="116"/>
      <c r="H56" s="116"/>
      <c r="I56" s="116"/>
      <c r="J56" s="45">
        <v>45265</v>
      </c>
      <c r="K56" s="45"/>
      <c r="L56" s="84"/>
      <c r="M56" s="84"/>
      <c r="N56" s="84"/>
      <c r="O56" s="84"/>
      <c r="P56" s="85"/>
      <c r="Q56" s="58"/>
      <c r="R56" s="71"/>
    </row>
    <row r="57" spans="1:18" ht="18.75" x14ac:dyDescent="0.3">
      <c r="A57" s="45">
        <v>43074</v>
      </c>
      <c r="B57" s="45" t="s">
        <v>32</v>
      </c>
      <c r="C57" s="45" t="s">
        <v>61</v>
      </c>
      <c r="D57" s="45" t="s">
        <v>33</v>
      </c>
      <c r="E57" s="58">
        <v>51252798</v>
      </c>
      <c r="F57" s="116"/>
      <c r="G57" s="116">
        <v>3750</v>
      </c>
      <c r="H57" s="116"/>
      <c r="I57" s="116"/>
      <c r="J57" s="45">
        <v>45265</v>
      </c>
      <c r="K57" s="45"/>
      <c r="L57" s="84"/>
      <c r="M57" s="84"/>
      <c r="N57" s="84"/>
      <c r="O57" s="84"/>
      <c r="P57" s="85"/>
      <c r="Q57" s="58"/>
      <c r="R57" s="71"/>
    </row>
    <row r="58" spans="1:18" ht="18.75" x14ac:dyDescent="0.3">
      <c r="A58" s="45">
        <v>43074</v>
      </c>
      <c r="B58" s="45" t="s">
        <v>32</v>
      </c>
      <c r="C58" s="45" t="s">
        <v>61</v>
      </c>
      <c r="D58" s="45" t="s">
        <v>33</v>
      </c>
      <c r="E58" s="58">
        <v>51252798</v>
      </c>
      <c r="F58" s="116"/>
      <c r="G58" s="116"/>
      <c r="H58" s="116">
        <v>590</v>
      </c>
      <c r="I58" s="116"/>
      <c r="J58" s="45">
        <v>45265</v>
      </c>
      <c r="K58" s="45"/>
      <c r="L58" s="84"/>
      <c r="M58" s="84"/>
      <c r="N58" s="84"/>
      <c r="O58" s="84"/>
      <c r="P58" s="85"/>
      <c r="Q58" s="58"/>
      <c r="R58" s="71"/>
    </row>
    <row r="59" spans="1:18" ht="19.5" thickBot="1" x14ac:dyDescent="0.35">
      <c r="A59" s="45">
        <v>43074</v>
      </c>
      <c r="B59" s="45" t="s">
        <v>32</v>
      </c>
      <c r="C59" s="45" t="s">
        <v>61</v>
      </c>
      <c r="D59" s="45" t="s">
        <v>33</v>
      </c>
      <c r="E59" s="58">
        <v>51252798</v>
      </c>
      <c r="F59" s="116"/>
      <c r="G59" s="116"/>
      <c r="H59" s="116"/>
      <c r="I59" s="116">
        <v>182</v>
      </c>
      <c r="J59" s="45">
        <v>45265</v>
      </c>
      <c r="K59" s="45"/>
      <c r="L59" s="84"/>
      <c r="M59" s="84"/>
      <c r="N59" s="84"/>
      <c r="O59" s="84"/>
      <c r="P59" s="85"/>
      <c r="Q59" s="58"/>
      <c r="R59" s="71"/>
    </row>
    <row r="60" spans="1:18" ht="19.5" thickBot="1" x14ac:dyDescent="0.35">
      <c r="A60" s="94"/>
      <c r="B60" s="94"/>
      <c r="C60" s="94"/>
      <c r="D60" s="94"/>
      <c r="E60" s="86" t="s">
        <v>34</v>
      </c>
      <c r="F60" s="95">
        <f>F55+F56</f>
        <v>16849.11</v>
      </c>
      <c r="G60" s="95">
        <f>G55+G57</f>
        <v>98613.31</v>
      </c>
      <c r="H60" s="95">
        <f>H55+H58</f>
        <v>26388.620000000003</v>
      </c>
      <c r="I60" s="95">
        <f>I55+I59</f>
        <v>12524.880000000001</v>
      </c>
      <c r="J60" s="96"/>
      <c r="K60" s="94"/>
      <c r="L60" s="97"/>
      <c r="M60" s="97"/>
      <c r="N60" s="97"/>
      <c r="O60" s="97"/>
      <c r="P60" s="98"/>
      <c r="Q60" s="91"/>
      <c r="R60" s="71"/>
    </row>
    <row r="61" spans="1:18" ht="18.75" x14ac:dyDescent="0.3">
      <c r="A61" s="45">
        <v>43080</v>
      </c>
      <c r="B61" s="45" t="s">
        <v>35</v>
      </c>
      <c r="C61" s="45" t="s">
        <v>67</v>
      </c>
      <c r="D61" s="45" t="s">
        <v>66</v>
      </c>
      <c r="E61" s="102">
        <v>497</v>
      </c>
      <c r="F61" s="115">
        <v>231</v>
      </c>
      <c r="G61" s="115"/>
      <c r="H61" s="115"/>
      <c r="I61" s="115"/>
      <c r="J61" s="45">
        <v>45271</v>
      </c>
      <c r="K61" s="45"/>
      <c r="L61" s="84"/>
      <c r="M61" s="84"/>
      <c r="N61" s="84"/>
      <c r="O61" s="84"/>
      <c r="P61" s="85"/>
      <c r="Q61" s="58"/>
      <c r="R61" s="71"/>
    </row>
    <row r="62" spans="1:18" ht="18.75" x14ac:dyDescent="0.3">
      <c r="A62" s="45">
        <v>43080</v>
      </c>
      <c r="B62" s="45" t="s">
        <v>35</v>
      </c>
      <c r="C62" s="45" t="s">
        <v>67</v>
      </c>
      <c r="D62" s="45" t="s">
        <v>66</v>
      </c>
      <c r="E62" s="102">
        <v>497</v>
      </c>
      <c r="F62" s="115"/>
      <c r="G62" s="115">
        <v>3750</v>
      </c>
      <c r="H62" s="115"/>
      <c r="I62" s="115"/>
      <c r="J62" s="45">
        <v>45271</v>
      </c>
      <c r="K62" s="45"/>
      <c r="L62" s="84"/>
      <c r="M62" s="84"/>
      <c r="N62" s="84"/>
      <c r="O62" s="84"/>
      <c r="P62" s="85"/>
      <c r="Q62" s="58"/>
      <c r="R62" s="71"/>
    </row>
    <row r="63" spans="1:18" ht="18.75" x14ac:dyDescent="0.3">
      <c r="A63" s="45">
        <v>43080</v>
      </c>
      <c r="B63" s="45" t="s">
        <v>35</v>
      </c>
      <c r="C63" s="45" t="s">
        <v>67</v>
      </c>
      <c r="D63" s="45" t="s">
        <v>66</v>
      </c>
      <c r="E63" s="102">
        <v>497</v>
      </c>
      <c r="F63" s="115"/>
      <c r="G63" s="115"/>
      <c r="H63" s="115">
        <v>590</v>
      </c>
      <c r="I63" s="115"/>
      <c r="J63" s="45">
        <v>45271</v>
      </c>
      <c r="K63" s="45"/>
      <c r="L63" s="84"/>
      <c r="M63" s="84"/>
      <c r="N63" s="84"/>
      <c r="O63" s="84"/>
      <c r="P63" s="85"/>
      <c r="Q63" s="58"/>
      <c r="R63" s="71"/>
    </row>
    <row r="64" spans="1:18" ht="19.5" thickBot="1" x14ac:dyDescent="0.35">
      <c r="A64" s="45">
        <v>43080</v>
      </c>
      <c r="B64" s="45" t="s">
        <v>35</v>
      </c>
      <c r="C64" s="45" t="s">
        <v>67</v>
      </c>
      <c r="D64" s="45" t="s">
        <v>66</v>
      </c>
      <c r="E64" s="102">
        <v>497</v>
      </c>
      <c r="F64" s="115"/>
      <c r="G64" s="115"/>
      <c r="H64" s="115"/>
      <c r="I64" s="115">
        <v>182</v>
      </c>
      <c r="J64" s="45">
        <v>45271</v>
      </c>
      <c r="K64" s="45"/>
      <c r="L64" s="84"/>
      <c r="M64" s="84"/>
      <c r="N64" s="84"/>
      <c r="O64" s="84"/>
      <c r="P64" s="85"/>
      <c r="Q64" s="58"/>
      <c r="R64" s="71"/>
    </row>
    <row r="65" spans="1:18" ht="19.5" thickBot="1" x14ac:dyDescent="0.35">
      <c r="A65" s="94"/>
      <c r="B65" s="94"/>
      <c r="C65" s="94"/>
      <c r="D65" s="94"/>
      <c r="E65" s="103" t="s">
        <v>34</v>
      </c>
      <c r="F65" s="103">
        <f>F60+F61</f>
        <v>17080.11</v>
      </c>
      <c r="G65" s="103">
        <f>G60+G62</f>
        <v>102363.31</v>
      </c>
      <c r="H65" s="103">
        <f>H60+H63</f>
        <v>26978.620000000003</v>
      </c>
      <c r="I65" s="103">
        <f>I60+I64</f>
        <v>12706.880000000001</v>
      </c>
      <c r="J65" s="96"/>
      <c r="K65" s="94"/>
      <c r="L65" s="97"/>
      <c r="M65" s="97"/>
      <c r="N65" s="97"/>
      <c r="O65" s="97"/>
      <c r="P65" s="98"/>
      <c r="Q65" s="91"/>
      <c r="R65" s="71"/>
    </row>
    <row r="66" spans="1:18" ht="18.75" x14ac:dyDescent="0.3">
      <c r="A66" s="45">
        <v>43083</v>
      </c>
      <c r="B66" s="45" t="s">
        <v>36</v>
      </c>
      <c r="C66" s="45" t="s">
        <v>63</v>
      </c>
      <c r="D66" s="45" t="s">
        <v>62</v>
      </c>
      <c r="E66" s="58">
        <v>73432</v>
      </c>
      <c r="F66" s="115">
        <v>231</v>
      </c>
      <c r="G66" s="115"/>
      <c r="H66" s="115"/>
      <c r="I66" s="115"/>
      <c r="J66" s="45">
        <v>45274</v>
      </c>
      <c r="K66" s="45"/>
      <c r="L66" s="84"/>
      <c r="M66" s="84"/>
      <c r="N66" s="84"/>
      <c r="O66" s="84"/>
      <c r="P66" s="85"/>
      <c r="Q66" s="58"/>
      <c r="R66" s="71"/>
    </row>
    <row r="67" spans="1:18" ht="18.75" x14ac:dyDescent="0.3">
      <c r="A67" s="45">
        <v>43083</v>
      </c>
      <c r="B67" s="45" t="s">
        <v>36</v>
      </c>
      <c r="C67" s="45" t="s">
        <v>63</v>
      </c>
      <c r="D67" s="45" t="s">
        <v>62</v>
      </c>
      <c r="E67" s="58">
        <v>73432</v>
      </c>
      <c r="F67" s="115"/>
      <c r="G67" s="115">
        <v>3750</v>
      </c>
      <c r="H67" s="115"/>
      <c r="I67" s="115"/>
      <c r="J67" s="45">
        <v>45274</v>
      </c>
      <c r="K67" s="45"/>
      <c r="L67" s="84"/>
      <c r="M67" s="84"/>
      <c r="N67" s="84"/>
      <c r="O67" s="84"/>
      <c r="P67" s="85"/>
      <c r="Q67" s="58"/>
      <c r="R67" s="71"/>
    </row>
    <row r="68" spans="1:18" ht="18.75" x14ac:dyDescent="0.3">
      <c r="A68" s="45">
        <v>43083</v>
      </c>
      <c r="B68" s="45" t="s">
        <v>36</v>
      </c>
      <c r="C68" s="45" t="s">
        <v>63</v>
      </c>
      <c r="D68" s="45" t="s">
        <v>62</v>
      </c>
      <c r="E68" s="58">
        <v>73432</v>
      </c>
      <c r="F68" s="115"/>
      <c r="G68" s="115"/>
      <c r="H68" s="115">
        <v>590</v>
      </c>
      <c r="I68" s="115"/>
      <c r="J68" s="45">
        <v>45274</v>
      </c>
      <c r="K68" s="45"/>
      <c r="L68" s="84"/>
      <c r="M68" s="84"/>
      <c r="N68" s="84"/>
      <c r="O68" s="84"/>
      <c r="P68" s="85"/>
      <c r="Q68" s="58"/>
      <c r="R68" s="71"/>
    </row>
    <row r="69" spans="1:18" ht="19.5" thickBot="1" x14ac:dyDescent="0.35">
      <c r="A69" s="45">
        <v>43083</v>
      </c>
      <c r="B69" s="45" t="s">
        <v>36</v>
      </c>
      <c r="C69" s="45" t="s">
        <v>63</v>
      </c>
      <c r="D69" s="45" t="s">
        <v>62</v>
      </c>
      <c r="E69" s="58">
        <v>73432</v>
      </c>
      <c r="F69" s="115"/>
      <c r="G69" s="115"/>
      <c r="H69" s="115"/>
      <c r="I69" s="115">
        <v>182</v>
      </c>
      <c r="J69" s="45">
        <v>45274</v>
      </c>
      <c r="K69" s="45"/>
      <c r="L69" s="84"/>
      <c r="M69" s="84"/>
      <c r="N69" s="84"/>
      <c r="O69" s="84"/>
      <c r="P69" s="85"/>
      <c r="Q69" s="58"/>
      <c r="R69" s="71"/>
    </row>
    <row r="70" spans="1:18" ht="19.5" thickBot="1" x14ac:dyDescent="0.35">
      <c r="A70" s="45"/>
      <c r="B70" s="45"/>
      <c r="C70" s="45"/>
      <c r="D70" s="45"/>
      <c r="E70" s="58"/>
      <c r="F70" s="104" t="s">
        <v>9</v>
      </c>
      <c r="G70" s="105" t="s">
        <v>10</v>
      </c>
      <c r="H70" s="105" t="s">
        <v>11</v>
      </c>
      <c r="I70" s="106" t="s">
        <v>12</v>
      </c>
      <c r="J70" s="107"/>
      <c r="K70" s="45"/>
      <c r="L70" s="84"/>
      <c r="M70" s="84"/>
      <c r="N70" s="84"/>
      <c r="O70" s="84"/>
      <c r="P70" s="85"/>
      <c r="Q70" s="58"/>
      <c r="R70" s="71"/>
    </row>
    <row r="71" spans="1:18" ht="19.5" thickBot="1" x14ac:dyDescent="0.35">
      <c r="A71" s="50"/>
      <c r="B71" s="50"/>
      <c r="C71" s="50"/>
      <c r="D71" s="50"/>
      <c r="E71" s="62" t="s">
        <v>34</v>
      </c>
      <c r="F71" s="95">
        <f>F65+F66</f>
        <v>17311.11</v>
      </c>
      <c r="G71" s="95">
        <f>G65+G67</f>
        <v>106113.31</v>
      </c>
      <c r="H71" s="95">
        <f>H65+H68</f>
        <v>27568.620000000003</v>
      </c>
      <c r="I71" s="95">
        <f>I65+I69</f>
        <v>12888.880000000001</v>
      </c>
      <c r="J71" s="108"/>
      <c r="K71" s="50"/>
      <c r="L71" s="109"/>
      <c r="M71" s="109"/>
      <c r="N71" s="109"/>
      <c r="O71" s="109"/>
      <c r="P71" s="110"/>
      <c r="Q71" s="93"/>
      <c r="R71" s="111"/>
    </row>
    <row r="72" spans="1:18" ht="19.5" thickBot="1" x14ac:dyDescent="0.35">
      <c r="A72" s="50"/>
      <c r="B72" s="50"/>
      <c r="C72" s="50"/>
      <c r="D72" s="50"/>
      <c r="E72" s="62" t="s">
        <v>72</v>
      </c>
      <c r="F72" s="95">
        <v>1.47</v>
      </c>
      <c r="G72" s="95" t="s">
        <v>73</v>
      </c>
      <c r="H72" s="95" t="s">
        <v>73</v>
      </c>
      <c r="I72" s="95" t="s">
        <v>73</v>
      </c>
      <c r="J72" s="108"/>
      <c r="K72" s="50"/>
      <c r="L72" s="109"/>
      <c r="M72" s="109"/>
      <c r="N72" s="109"/>
      <c r="O72" s="109"/>
      <c r="P72" s="110"/>
      <c r="Q72" s="93"/>
      <c r="R72" s="111"/>
    </row>
    <row r="73" spans="1:18" ht="19.5" thickBot="1" x14ac:dyDescent="0.35">
      <c r="A73" s="45"/>
      <c r="B73" s="45"/>
      <c r="C73" s="45"/>
      <c r="D73" s="45"/>
      <c r="E73" s="64" t="s">
        <v>54</v>
      </c>
      <c r="F73" s="112">
        <f>M55</f>
        <v>16350.6</v>
      </c>
      <c r="G73" s="112">
        <f>N55</f>
        <v>81896.399999999994</v>
      </c>
      <c r="H73" s="112">
        <f>O55</f>
        <v>23104.6</v>
      </c>
      <c r="I73" s="112">
        <f>P55</f>
        <v>6893.5300000000007</v>
      </c>
      <c r="J73" s="108"/>
      <c r="K73" s="45"/>
      <c r="L73" s="84"/>
      <c r="M73" s="84"/>
      <c r="N73" s="84"/>
      <c r="O73" s="84"/>
      <c r="P73" s="85"/>
      <c r="Q73" s="58"/>
      <c r="R73" s="71"/>
    </row>
    <row r="74" spans="1:18" ht="19.5" thickBot="1" x14ac:dyDescent="0.35">
      <c r="A74" s="45"/>
      <c r="B74" s="45"/>
      <c r="C74" s="45"/>
      <c r="D74" s="45"/>
      <c r="E74" s="66" t="s">
        <v>52</v>
      </c>
      <c r="F74" s="113">
        <v>3.96</v>
      </c>
      <c r="G74" s="113">
        <v>50.29</v>
      </c>
      <c r="H74" s="113">
        <v>27.54</v>
      </c>
      <c r="I74" s="113">
        <v>8.56</v>
      </c>
      <c r="J74" s="108"/>
      <c r="K74" s="45"/>
      <c r="L74" s="84"/>
      <c r="M74" s="84"/>
      <c r="N74" s="84"/>
      <c r="O74" s="84"/>
      <c r="P74" s="85"/>
      <c r="Q74" s="58"/>
      <c r="R74" s="71"/>
    </row>
    <row r="75" spans="1:18" ht="19.5" thickBot="1" x14ac:dyDescent="0.35">
      <c r="A75" s="45"/>
      <c r="B75" s="45"/>
      <c r="C75" s="45"/>
      <c r="D75" s="45"/>
      <c r="E75" s="69" t="s">
        <v>51</v>
      </c>
      <c r="F75" s="33">
        <f>F71+F72-F73+F74</f>
        <v>965.94000000000142</v>
      </c>
      <c r="G75" s="33">
        <f>G71-G73+G74</f>
        <v>24267.200000000004</v>
      </c>
      <c r="H75" s="33">
        <f>H71-H73+H74</f>
        <v>4491.560000000004</v>
      </c>
      <c r="I75" s="33">
        <f>I71-I73+I74</f>
        <v>6003.9100000000008</v>
      </c>
      <c r="J75" s="108"/>
      <c r="K75" s="45"/>
      <c r="L75" s="84"/>
      <c r="M75" s="84"/>
      <c r="N75" s="84"/>
      <c r="O75" s="84"/>
      <c r="P75" s="85"/>
      <c r="Q75" s="114"/>
      <c r="R75" s="71"/>
    </row>
    <row r="76" spans="1:18" ht="18.75" x14ac:dyDescent="0.3">
      <c r="A76" s="45"/>
      <c r="B76" s="45"/>
      <c r="C76" s="45"/>
      <c r="D76" s="45"/>
      <c r="E76" s="58"/>
      <c r="F76" s="85"/>
      <c r="G76" s="85"/>
      <c r="H76" s="85"/>
      <c r="I76" s="85"/>
      <c r="J76" s="45"/>
      <c r="K76" s="45"/>
      <c r="L76" s="84"/>
      <c r="M76" s="84"/>
      <c r="N76" s="84"/>
      <c r="O76" s="84"/>
      <c r="P76" s="85"/>
      <c r="Q76" s="114"/>
      <c r="R76" s="71"/>
    </row>
    <row r="77" spans="1:18" x14ac:dyDescent="0.25">
      <c r="A77" s="5"/>
      <c r="B77" s="5"/>
      <c r="C77" s="5"/>
      <c r="D77" s="5"/>
      <c r="E77" s="8"/>
      <c r="F77" s="9"/>
      <c r="G77" s="9"/>
      <c r="H77" s="9"/>
      <c r="I77" s="9"/>
      <c r="J77" s="5"/>
      <c r="K77" s="5"/>
      <c r="L77" s="6"/>
      <c r="M77" s="6"/>
      <c r="N77" s="6"/>
      <c r="O77" s="6"/>
      <c r="P77" s="9"/>
    </row>
    <row r="78" spans="1:18" x14ac:dyDescent="0.25">
      <c r="A78" s="5"/>
      <c r="B78" s="5"/>
      <c r="C78" s="5"/>
      <c r="D78" s="5"/>
      <c r="E78" s="8"/>
      <c r="F78" s="9"/>
      <c r="G78" s="9"/>
      <c r="H78" s="9"/>
      <c r="I78" s="9"/>
      <c r="J78" s="5"/>
      <c r="K78" s="5"/>
      <c r="L78" s="6"/>
      <c r="M78" s="6"/>
      <c r="N78" s="6"/>
      <c r="O78" s="6"/>
      <c r="P78" s="9"/>
    </row>
    <row r="79" spans="1:18" x14ac:dyDescent="0.25">
      <c r="A79" s="5"/>
      <c r="B79" s="5"/>
      <c r="C79" s="5"/>
      <c r="D79" s="5"/>
      <c r="E79" s="8"/>
      <c r="F79" s="9"/>
      <c r="G79" s="9"/>
      <c r="H79" s="9"/>
      <c r="I79" s="9"/>
      <c r="J79" s="5"/>
      <c r="K79" s="5"/>
      <c r="L79" s="6"/>
      <c r="M79" s="6"/>
      <c r="N79" s="6"/>
      <c r="O79" s="6"/>
      <c r="P79" s="9"/>
    </row>
    <row r="80" spans="1:18" x14ac:dyDescent="0.25">
      <c r="A80" s="5"/>
      <c r="B80" s="5"/>
      <c r="C80" s="5"/>
      <c r="D80" s="5"/>
      <c r="E80" s="8"/>
      <c r="F80" s="9"/>
      <c r="G80" s="9"/>
      <c r="H80" s="9"/>
      <c r="I80" s="9"/>
      <c r="J80" s="5"/>
      <c r="K80" s="5"/>
      <c r="L80" s="6"/>
      <c r="M80" s="6"/>
      <c r="N80" s="6"/>
      <c r="O80" s="6"/>
      <c r="P80" s="9"/>
    </row>
    <row r="81" spans="1:16" x14ac:dyDescent="0.25">
      <c r="A81" s="5"/>
      <c r="B81" s="5"/>
      <c r="C81" s="5"/>
      <c r="D81" s="5"/>
      <c r="E81" s="8"/>
      <c r="F81" s="9"/>
      <c r="G81" s="9"/>
      <c r="H81" s="9"/>
      <c r="I81" s="9"/>
      <c r="J81" s="5"/>
      <c r="K81" s="5"/>
      <c r="L81" s="6"/>
      <c r="M81" s="6"/>
      <c r="N81" s="6"/>
      <c r="O81" s="6"/>
      <c r="P81" s="9"/>
    </row>
    <row r="82" spans="1:16" x14ac:dyDescent="0.25">
      <c r="A82" s="5"/>
      <c r="B82" s="5"/>
      <c r="C82" s="5"/>
      <c r="D82" s="5"/>
      <c r="E82" s="8"/>
      <c r="F82" s="9"/>
      <c r="G82" s="9"/>
      <c r="H82" s="9"/>
      <c r="I82" s="9"/>
      <c r="J82" s="5"/>
      <c r="K82" s="5"/>
      <c r="L82" s="6"/>
      <c r="M82" s="6"/>
      <c r="N82" s="6"/>
      <c r="O82" s="6"/>
      <c r="P82" s="9"/>
    </row>
    <row r="83" spans="1:16" x14ac:dyDescent="0.25">
      <c r="A83" s="5"/>
      <c r="B83" s="5"/>
      <c r="C83" s="5"/>
      <c r="D83" s="5"/>
      <c r="E83" s="8"/>
      <c r="F83" s="9"/>
      <c r="G83" s="9"/>
      <c r="H83" s="9"/>
      <c r="I83" s="9"/>
      <c r="J83" s="5"/>
      <c r="K83" s="5"/>
      <c r="L83" s="6"/>
      <c r="M83" s="6"/>
      <c r="N83" s="6"/>
      <c r="O83" s="6"/>
      <c r="P83" s="9"/>
    </row>
    <row r="84" spans="1:16" x14ac:dyDescent="0.25">
      <c r="A84" s="5"/>
      <c r="B84" s="5"/>
      <c r="C84" s="5"/>
      <c r="D84" s="5"/>
      <c r="E84" s="8"/>
      <c r="F84" s="9"/>
      <c r="G84" s="9"/>
      <c r="H84" s="9"/>
      <c r="I84" s="9"/>
      <c r="J84" s="5"/>
      <c r="K84" s="5"/>
      <c r="L84" s="6"/>
      <c r="M84" s="6"/>
      <c r="N84" s="6"/>
      <c r="O84" s="6"/>
      <c r="P84" s="9"/>
    </row>
    <row r="85" spans="1:16" x14ac:dyDescent="0.25">
      <c r="A85" s="5"/>
      <c r="B85" s="5"/>
      <c r="C85" s="5"/>
      <c r="D85" s="5"/>
      <c r="E85" s="8"/>
      <c r="F85" s="9"/>
      <c r="G85" s="9"/>
      <c r="H85" s="9"/>
      <c r="I85" s="9"/>
      <c r="J85" s="5"/>
      <c r="K85" s="5"/>
      <c r="L85" s="6"/>
      <c r="M85" s="6"/>
      <c r="N85" s="6"/>
      <c r="O85" s="6"/>
      <c r="P85" s="9"/>
    </row>
    <row r="86" spans="1:16" x14ac:dyDescent="0.25">
      <c r="A86" s="5"/>
      <c r="B86" s="5"/>
      <c r="C86" s="5"/>
      <c r="D86" s="5"/>
      <c r="E86" s="8"/>
      <c r="F86" s="9"/>
      <c r="G86" s="9"/>
      <c r="H86" s="9"/>
      <c r="I86" s="9"/>
      <c r="J86" s="5"/>
      <c r="K86" s="5"/>
      <c r="L86" s="6"/>
      <c r="M86" s="6"/>
      <c r="N86" s="6"/>
      <c r="O86" s="6"/>
      <c r="P86" s="9"/>
    </row>
    <row r="87" spans="1:16" x14ac:dyDescent="0.25">
      <c r="A87" s="5"/>
      <c r="B87" s="5"/>
      <c r="C87" s="5"/>
      <c r="D87" s="5"/>
      <c r="E87" s="8"/>
      <c r="F87" s="7"/>
      <c r="G87" s="7"/>
      <c r="H87" s="7"/>
      <c r="I87" s="7"/>
      <c r="J87" s="5"/>
      <c r="K87" s="5"/>
      <c r="L87" s="6"/>
      <c r="M87" s="6"/>
      <c r="N87" s="6"/>
      <c r="O87" s="6"/>
      <c r="P87" s="9"/>
    </row>
    <row r="88" spans="1:16" x14ac:dyDescent="0.25">
      <c r="A88" s="5"/>
      <c r="B88" s="5"/>
      <c r="C88" s="5"/>
      <c r="D88" s="5"/>
      <c r="E88" s="8"/>
      <c r="F88" s="7"/>
      <c r="G88" s="7"/>
      <c r="H88" s="7"/>
      <c r="I88" s="7"/>
      <c r="J88" s="5"/>
      <c r="K88" s="5"/>
      <c r="L88" s="6"/>
      <c r="M88" s="6"/>
      <c r="N88" s="6"/>
      <c r="O88" s="6"/>
      <c r="P88" s="9"/>
    </row>
    <row r="89" spans="1:16" x14ac:dyDescent="0.25">
      <c r="A89" s="5"/>
      <c r="B89" s="5"/>
      <c r="C89" s="5"/>
      <c r="D89" s="5"/>
      <c r="E89" s="8"/>
      <c r="F89" s="7"/>
      <c r="G89" s="7"/>
      <c r="H89" s="7"/>
      <c r="I89" s="7"/>
      <c r="J89" s="5"/>
      <c r="K89" s="5"/>
      <c r="L89" s="6"/>
      <c r="M89" s="6"/>
      <c r="N89" s="6"/>
      <c r="O89" s="6"/>
      <c r="P89" s="9"/>
    </row>
    <row r="90" spans="1:16" x14ac:dyDescent="0.25">
      <c r="A90" s="5"/>
      <c r="B90" s="5"/>
      <c r="C90" s="5"/>
      <c r="D90" s="5"/>
      <c r="E90" s="8"/>
      <c r="F90" s="7"/>
      <c r="G90" s="7"/>
      <c r="H90" s="7"/>
      <c r="I90" s="7"/>
      <c r="J90" s="5"/>
      <c r="K90" s="5"/>
      <c r="L90" s="6"/>
      <c r="M90" s="6"/>
      <c r="N90" s="6"/>
      <c r="O90" s="6"/>
      <c r="P90" s="9"/>
    </row>
    <row r="91" spans="1:16" x14ac:dyDescent="0.25">
      <c r="A91" s="5"/>
      <c r="B91" s="5"/>
      <c r="C91" s="5"/>
      <c r="D91" s="5"/>
      <c r="E91" s="8"/>
      <c r="F91" s="7"/>
      <c r="G91" s="7"/>
      <c r="H91" s="7"/>
      <c r="I91" s="7"/>
      <c r="J91" s="5"/>
      <c r="K91" s="5"/>
      <c r="L91" s="6"/>
      <c r="M91" s="6"/>
      <c r="N91" s="6"/>
      <c r="O91" s="6"/>
      <c r="P91" s="9"/>
    </row>
    <row r="92" spans="1:16" x14ac:dyDescent="0.25">
      <c r="A92" s="5"/>
      <c r="B92" s="5"/>
      <c r="C92" s="5"/>
      <c r="D92" s="5"/>
      <c r="E92" s="8"/>
      <c r="F92" s="7"/>
      <c r="G92" s="7"/>
      <c r="H92" s="7"/>
      <c r="I92" s="7"/>
      <c r="J92" s="5"/>
      <c r="K92" s="5"/>
      <c r="L92" s="6"/>
      <c r="M92" s="6"/>
      <c r="N92" s="6"/>
      <c r="O92" s="6"/>
      <c r="P92" s="9"/>
    </row>
    <row r="93" spans="1:16" x14ac:dyDescent="0.25">
      <c r="A93" s="5"/>
      <c r="B93" s="5"/>
      <c r="C93" s="5"/>
      <c r="D93" s="5"/>
      <c r="E93" s="8"/>
      <c r="F93" s="7"/>
      <c r="G93" s="7"/>
      <c r="H93" s="7"/>
      <c r="I93" s="7"/>
      <c r="J93" s="5"/>
      <c r="K93" s="5"/>
      <c r="L93" s="6"/>
      <c r="M93" s="6"/>
      <c r="N93" s="6"/>
      <c r="O93" s="6"/>
      <c r="P93" s="9"/>
    </row>
    <row r="94" spans="1:16" x14ac:dyDescent="0.25">
      <c r="A94" s="5"/>
      <c r="B94" s="5"/>
      <c r="C94" s="5"/>
      <c r="D94" s="5"/>
      <c r="E94" s="8"/>
      <c r="F94" s="7"/>
      <c r="G94" s="7"/>
      <c r="H94" s="7"/>
      <c r="I94" s="7"/>
      <c r="J94" s="5"/>
      <c r="K94" s="5"/>
      <c r="L94" s="6"/>
      <c r="M94" s="6"/>
      <c r="N94" s="6"/>
      <c r="O94" s="6"/>
      <c r="P94" s="9"/>
    </row>
    <row r="95" spans="1:16" x14ac:dyDescent="0.25">
      <c r="A95" s="5"/>
      <c r="B95" s="5"/>
      <c r="C95" s="5"/>
      <c r="D95" s="5"/>
      <c r="E95" s="8"/>
      <c r="F95" s="7"/>
      <c r="G95" s="7"/>
      <c r="H95" s="7"/>
      <c r="I95" s="7"/>
      <c r="J95" s="5"/>
      <c r="K95" s="5"/>
      <c r="L95" s="6"/>
      <c r="M95" s="6"/>
      <c r="N95" s="6"/>
      <c r="O95" s="6"/>
      <c r="P95" s="9"/>
    </row>
    <row r="96" spans="1:16" x14ac:dyDescent="0.25">
      <c r="A96" s="5"/>
      <c r="B96" s="5"/>
      <c r="C96" s="5"/>
      <c r="D96" s="5"/>
      <c r="E96" s="8"/>
      <c r="F96" s="7"/>
      <c r="G96" s="7"/>
      <c r="H96" s="7"/>
      <c r="I96" s="7"/>
      <c r="J96" s="5"/>
      <c r="K96" s="5"/>
      <c r="L96" s="6"/>
      <c r="M96" s="6"/>
      <c r="N96" s="6"/>
      <c r="O96" s="6"/>
      <c r="P96" s="9"/>
    </row>
    <row r="97" spans="1:16" x14ac:dyDescent="0.25">
      <c r="A97" s="5"/>
      <c r="B97" s="5"/>
      <c r="C97" s="5"/>
      <c r="D97" s="5"/>
      <c r="E97" s="8"/>
      <c r="F97" s="7"/>
      <c r="G97" s="7"/>
      <c r="H97" s="7"/>
      <c r="I97" s="7"/>
      <c r="J97" s="5"/>
      <c r="K97" s="5"/>
      <c r="L97" s="6"/>
      <c r="M97" s="6"/>
      <c r="N97" s="6"/>
      <c r="O97" s="6"/>
      <c r="P97" s="9"/>
    </row>
    <row r="98" spans="1:16" x14ac:dyDescent="0.25">
      <c r="A98" s="5"/>
      <c r="B98" s="5"/>
      <c r="C98" s="5"/>
      <c r="D98" s="5"/>
      <c r="E98" s="8"/>
      <c r="F98" s="7"/>
      <c r="G98" s="7"/>
      <c r="H98" s="7"/>
      <c r="I98" s="7"/>
      <c r="J98" s="5"/>
      <c r="K98" s="5"/>
      <c r="L98" s="6"/>
      <c r="M98" s="6"/>
      <c r="N98" s="6"/>
      <c r="O98" s="6"/>
      <c r="P98" s="9"/>
    </row>
    <row r="99" spans="1:16" x14ac:dyDescent="0.25">
      <c r="A99" s="5"/>
      <c r="B99" s="5"/>
      <c r="C99" s="5"/>
      <c r="D99" s="5"/>
      <c r="E99" s="8"/>
      <c r="F99" s="7"/>
      <c r="G99" s="7"/>
      <c r="H99" s="7"/>
      <c r="I99" s="7"/>
      <c r="J99" s="5"/>
      <c r="K99" s="5"/>
      <c r="L99" s="6"/>
      <c r="M99" s="6"/>
      <c r="N99" s="6"/>
      <c r="O99" s="6"/>
      <c r="P99" s="9"/>
    </row>
    <row r="100" spans="1:16" x14ac:dyDescent="0.25">
      <c r="A100" s="5"/>
      <c r="B100" s="5"/>
      <c r="C100" s="5"/>
      <c r="D100" s="5"/>
      <c r="E100" s="8"/>
      <c r="F100" s="7"/>
      <c r="G100" s="7"/>
      <c r="H100" s="7"/>
      <c r="I100" s="7"/>
      <c r="J100" s="5"/>
      <c r="K100" s="5"/>
      <c r="L100" s="6"/>
      <c r="M100" s="6"/>
      <c r="N100" s="6"/>
      <c r="O100" s="6"/>
      <c r="P100" s="9"/>
    </row>
    <row r="101" spans="1:16" x14ac:dyDescent="0.25">
      <c r="A101" s="5"/>
      <c r="B101" s="5"/>
      <c r="C101" s="5"/>
      <c r="D101" s="5"/>
      <c r="E101" s="8"/>
      <c r="F101" s="7"/>
      <c r="G101" s="7"/>
      <c r="H101" s="7"/>
      <c r="I101" s="7"/>
      <c r="J101" s="5"/>
      <c r="K101" s="5"/>
      <c r="L101" s="6"/>
      <c r="M101" s="6"/>
      <c r="N101" s="6"/>
      <c r="O101" s="6"/>
      <c r="P101" s="9"/>
    </row>
    <row r="102" spans="1:16" x14ac:dyDescent="0.25">
      <c r="A102" s="5"/>
      <c r="B102" s="5"/>
      <c r="C102" s="5"/>
      <c r="D102" s="5"/>
      <c r="E102" s="8"/>
      <c r="F102" s="7"/>
      <c r="G102" s="7"/>
      <c r="H102" s="7"/>
      <c r="I102" s="7"/>
      <c r="J102" s="5"/>
      <c r="K102" s="5"/>
      <c r="L102" s="6"/>
      <c r="M102" s="6"/>
      <c r="N102" s="6"/>
      <c r="O102" s="6"/>
      <c r="P102" s="9"/>
    </row>
    <row r="103" spans="1:16" x14ac:dyDescent="0.25">
      <c r="A103" s="5"/>
      <c r="B103" s="5"/>
      <c r="C103" s="5"/>
      <c r="D103" s="5"/>
      <c r="E103" s="8"/>
      <c r="F103" s="7"/>
      <c r="G103" s="7"/>
      <c r="H103" s="7"/>
      <c r="I103" s="7"/>
      <c r="J103" s="5"/>
      <c r="K103" s="5"/>
      <c r="L103" s="6"/>
      <c r="M103" s="6"/>
      <c r="N103" s="6"/>
      <c r="O103" s="6"/>
      <c r="P103" s="9"/>
    </row>
    <row r="104" spans="1:16" x14ac:dyDescent="0.25">
      <c r="A104" s="5"/>
      <c r="B104" s="5"/>
      <c r="C104" s="5"/>
      <c r="D104" s="5"/>
      <c r="E104" s="8"/>
      <c r="F104" s="7"/>
      <c r="G104" s="7"/>
      <c r="H104" s="7"/>
      <c r="I104" s="7"/>
      <c r="J104" s="5"/>
      <c r="K104" s="5"/>
      <c r="L104" s="6"/>
      <c r="M104" s="6"/>
      <c r="N104" s="6"/>
      <c r="O104" s="6"/>
      <c r="P104" s="9"/>
    </row>
    <row r="105" spans="1:16" x14ac:dyDescent="0.25">
      <c r="A105" s="5"/>
      <c r="B105" s="5"/>
      <c r="C105" s="5"/>
      <c r="D105" s="5"/>
      <c r="E105" s="8"/>
      <c r="F105" s="7"/>
      <c r="G105" s="7"/>
      <c r="H105" s="7"/>
      <c r="I105" s="7"/>
      <c r="J105" s="5"/>
      <c r="K105" s="5"/>
      <c r="L105" s="6"/>
      <c r="M105" s="6"/>
      <c r="N105" s="6"/>
      <c r="O105" s="6"/>
      <c r="P105" s="9"/>
    </row>
    <row r="106" spans="1:16" x14ac:dyDescent="0.25">
      <c r="A106" s="5"/>
      <c r="B106" s="5"/>
      <c r="C106" s="5"/>
      <c r="D106" s="5"/>
      <c r="E106" s="8"/>
      <c r="F106" s="7"/>
      <c r="G106" s="7"/>
      <c r="H106" s="7"/>
      <c r="I106" s="7"/>
      <c r="J106" s="5"/>
      <c r="K106" s="5"/>
      <c r="L106" s="6"/>
      <c r="M106" s="6"/>
      <c r="N106" s="6"/>
      <c r="O106" s="6"/>
      <c r="P106" s="9"/>
    </row>
    <row r="107" spans="1:16" x14ac:dyDescent="0.25">
      <c r="A107" s="5"/>
      <c r="B107" s="5"/>
      <c r="C107" s="5"/>
      <c r="D107" s="5"/>
      <c r="E107" s="8"/>
      <c r="F107" s="7"/>
      <c r="G107" s="7"/>
      <c r="H107" s="7"/>
      <c r="I107" s="7"/>
      <c r="J107" s="5"/>
      <c r="K107" s="5"/>
      <c r="L107" s="6"/>
      <c r="M107" s="6"/>
      <c r="N107" s="6"/>
      <c r="O107" s="6"/>
      <c r="P107" s="9"/>
    </row>
    <row r="108" spans="1:16" x14ac:dyDescent="0.25">
      <c r="A108" s="5"/>
      <c r="B108" s="5"/>
      <c r="C108" s="5"/>
      <c r="D108" s="5"/>
      <c r="E108" s="8"/>
      <c r="F108" s="7"/>
      <c r="G108" s="7"/>
      <c r="H108" s="7"/>
      <c r="I108" s="7"/>
      <c r="J108" s="5"/>
      <c r="K108" s="5"/>
      <c r="L108" s="6"/>
      <c r="M108" s="6"/>
      <c r="N108" s="6"/>
      <c r="O108" s="6"/>
      <c r="P108" s="9"/>
    </row>
    <row r="109" spans="1:16" x14ac:dyDescent="0.25">
      <c r="A109" s="5"/>
      <c r="B109" s="5"/>
      <c r="C109" s="5"/>
      <c r="D109" s="5"/>
      <c r="E109" s="8"/>
      <c r="F109" s="7"/>
      <c r="G109" s="7"/>
      <c r="H109" s="7"/>
      <c r="I109" s="7"/>
      <c r="J109" s="5"/>
      <c r="K109" s="5"/>
      <c r="L109" s="6"/>
      <c r="M109" s="6"/>
      <c r="N109" s="6"/>
      <c r="O109" s="6"/>
      <c r="P109" s="9"/>
    </row>
    <row r="110" spans="1:16" x14ac:dyDescent="0.25">
      <c r="A110" s="5"/>
      <c r="B110" s="5"/>
      <c r="C110" s="5"/>
      <c r="D110" s="5"/>
      <c r="E110" s="8"/>
      <c r="F110" s="7"/>
      <c r="G110" s="7"/>
      <c r="H110" s="7"/>
      <c r="I110" s="7"/>
      <c r="J110" s="5"/>
      <c r="K110" s="5"/>
      <c r="L110" s="6"/>
      <c r="M110" s="6"/>
      <c r="N110" s="6"/>
      <c r="O110" s="6"/>
      <c r="P110" s="9"/>
    </row>
    <row r="111" spans="1:16" x14ac:dyDescent="0.25">
      <c r="A111" s="5"/>
      <c r="B111" s="5"/>
      <c r="C111" s="5"/>
      <c r="D111" s="5"/>
      <c r="E111" s="8"/>
      <c r="F111" s="7"/>
      <c r="G111" s="7"/>
      <c r="H111" s="7"/>
      <c r="I111" s="7"/>
      <c r="J111" s="5"/>
      <c r="K111" s="5"/>
      <c r="L111" s="6"/>
      <c r="M111" s="6"/>
      <c r="N111" s="6"/>
      <c r="O111" s="6"/>
      <c r="P111" s="9"/>
    </row>
    <row r="112" spans="1:16" x14ac:dyDescent="0.25">
      <c r="A112" s="5"/>
      <c r="B112" s="5"/>
      <c r="C112" s="5"/>
      <c r="D112" s="5"/>
      <c r="E112" s="8"/>
      <c r="F112" s="7"/>
      <c r="G112" s="7"/>
      <c r="H112" s="7"/>
      <c r="I112" s="7"/>
      <c r="J112" s="5"/>
      <c r="K112" s="5"/>
      <c r="L112" s="6"/>
      <c r="M112" s="6"/>
      <c r="N112" s="6"/>
      <c r="O112" s="6"/>
      <c r="P112" s="9"/>
    </row>
    <row r="113" spans="1:16" x14ac:dyDescent="0.25">
      <c r="A113" s="5"/>
      <c r="B113" s="5"/>
      <c r="C113" s="5"/>
      <c r="D113" s="5"/>
      <c r="E113" s="8"/>
      <c r="F113" s="7"/>
      <c r="G113" s="7"/>
      <c r="H113" s="7"/>
      <c r="I113" s="7"/>
      <c r="J113" s="5"/>
      <c r="K113" s="5"/>
      <c r="L113" s="6"/>
      <c r="M113" s="6"/>
      <c r="N113" s="6"/>
      <c r="O113" s="6"/>
      <c r="P113" s="9"/>
    </row>
    <row r="114" spans="1:16" x14ac:dyDescent="0.25">
      <c r="A114" s="5"/>
      <c r="B114" s="5"/>
      <c r="C114" s="5"/>
      <c r="D114" s="5"/>
      <c r="E114" s="8"/>
      <c r="F114" s="7"/>
      <c r="G114" s="7"/>
      <c r="H114" s="7"/>
      <c r="I114" s="7"/>
      <c r="J114" s="5"/>
      <c r="K114" s="5"/>
      <c r="L114" s="6"/>
      <c r="M114" s="6"/>
      <c r="N114" s="6"/>
      <c r="O114" s="6"/>
      <c r="P114" s="9"/>
    </row>
    <row r="115" spans="1:16" x14ac:dyDescent="0.25">
      <c r="A115" s="5"/>
      <c r="B115" s="5"/>
      <c r="C115" s="5"/>
      <c r="D115" s="5"/>
      <c r="E115" s="8"/>
      <c r="F115" s="7"/>
      <c r="G115" s="7"/>
      <c r="H115" s="7"/>
      <c r="I115" s="7"/>
      <c r="J115" s="5"/>
      <c r="K115" s="5"/>
      <c r="L115" s="6"/>
      <c r="M115" s="6"/>
      <c r="N115" s="6"/>
      <c r="O115" s="6"/>
      <c r="P115" s="9"/>
    </row>
    <row r="116" spans="1:16" x14ac:dyDescent="0.25">
      <c r="A116" s="5"/>
      <c r="B116" s="5"/>
      <c r="C116" s="5"/>
      <c r="D116" s="5"/>
      <c r="E116" s="8"/>
      <c r="F116" s="7"/>
      <c r="G116" s="7"/>
      <c r="H116" s="7"/>
      <c r="I116" s="7"/>
      <c r="J116" s="5"/>
      <c r="K116" s="5"/>
      <c r="L116" s="6"/>
      <c r="M116" s="6"/>
      <c r="N116" s="6"/>
      <c r="O116" s="6"/>
      <c r="P116" s="9"/>
    </row>
    <row r="117" spans="1:16" x14ac:dyDescent="0.25">
      <c r="A117" s="5"/>
      <c r="B117" s="5"/>
      <c r="C117" s="5"/>
      <c r="D117" s="5"/>
      <c r="E117" s="8"/>
      <c r="F117" s="7"/>
      <c r="G117" s="7"/>
      <c r="H117" s="7"/>
      <c r="I117" s="7"/>
      <c r="J117" s="5"/>
      <c r="K117" s="5"/>
      <c r="L117" s="6"/>
      <c r="M117" s="6"/>
      <c r="N117" s="6"/>
      <c r="O117" s="6"/>
      <c r="P117" s="9"/>
    </row>
    <row r="118" spans="1:16" x14ac:dyDescent="0.25">
      <c r="A118" s="5"/>
      <c r="B118" s="5"/>
      <c r="C118" s="5"/>
      <c r="D118" s="5"/>
      <c r="E118" s="8"/>
      <c r="F118" s="7"/>
      <c r="G118" s="7"/>
      <c r="H118" s="7"/>
      <c r="I118" s="7"/>
      <c r="J118" s="5"/>
      <c r="K118" s="5"/>
      <c r="L118" s="6"/>
      <c r="M118" s="6"/>
      <c r="N118" s="6"/>
      <c r="O118" s="6"/>
      <c r="P118" s="9"/>
    </row>
    <row r="119" spans="1:16" x14ac:dyDescent="0.25">
      <c r="A119" s="5"/>
      <c r="B119" s="5"/>
      <c r="C119" s="5"/>
      <c r="D119" s="5"/>
      <c r="E119" s="8"/>
      <c r="F119" s="7"/>
      <c r="G119" s="7"/>
      <c r="H119" s="7"/>
      <c r="I119" s="7"/>
      <c r="J119" s="5"/>
      <c r="K119" s="5"/>
      <c r="L119" s="6"/>
      <c r="M119" s="6"/>
      <c r="N119" s="6"/>
      <c r="O119" s="6"/>
      <c r="P119" s="9"/>
    </row>
    <row r="120" spans="1:16" x14ac:dyDescent="0.25">
      <c r="A120" s="5"/>
      <c r="B120" s="5"/>
      <c r="C120" s="5"/>
      <c r="D120" s="5"/>
      <c r="E120" s="8"/>
      <c r="F120" s="7"/>
      <c r="G120" s="7"/>
      <c r="H120" s="7"/>
      <c r="I120" s="7"/>
      <c r="J120" s="5"/>
      <c r="K120" s="5"/>
      <c r="L120" s="6"/>
      <c r="M120" s="6"/>
      <c r="N120" s="6"/>
      <c r="O120" s="6"/>
      <c r="P120" s="9"/>
    </row>
    <row r="121" spans="1:16" x14ac:dyDescent="0.25">
      <c r="A121" s="5"/>
      <c r="B121" s="5"/>
      <c r="C121" s="5"/>
      <c r="D121" s="5"/>
      <c r="E121" s="8"/>
      <c r="F121" s="7"/>
      <c r="G121" s="7"/>
      <c r="H121" s="7"/>
      <c r="I121" s="7"/>
      <c r="J121" s="5"/>
      <c r="K121" s="5"/>
      <c r="L121" s="6"/>
      <c r="M121" s="6"/>
      <c r="N121" s="6"/>
      <c r="O121" s="6"/>
      <c r="P121" s="9"/>
    </row>
    <row r="122" spans="1:16" x14ac:dyDescent="0.25">
      <c r="A122" s="5"/>
      <c r="B122" s="5"/>
      <c r="C122" s="5"/>
      <c r="D122" s="5"/>
      <c r="E122" s="8"/>
      <c r="F122" s="7"/>
      <c r="G122" s="7"/>
      <c r="H122" s="7"/>
      <c r="I122" s="7"/>
      <c r="J122" s="5"/>
      <c r="K122" s="5"/>
      <c r="L122" s="6"/>
      <c r="M122" s="6"/>
      <c r="N122" s="6"/>
      <c r="O122" s="6"/>
      <c r="P122" s="9"/>
    </row>
    <row r="123" spans="1:16" x14ac:dyDescent="0.25">
      <c r="A123" s="5"/>
      <c r="B123" s="5"/>
      <c r="C123" s="5"/>
      <c r="D123" s="5"/>
      <c r="E123" s="8"/>
      <c r="F123" s="7"/>
      <c r="G123" s="7"/>
      <c r="H123" s="7"/>
      <c r="I123" s="7"/>
      <c r="J123" s="5"/>
      <c r="K123" s="5"/>
      <c r="L123" s="6"/>
      <c r="M123" s="6"/>
      <c r="N123" s="6"/>
      <c r="O123" s="6"/>
      <c r="P123" s="9"/>
    </row>
    <row r="124" spans="1:16" x14ac:dyDescent="0.25">
      <c r="A124" s="5"/>
      <c r="B124" s="5"/>
      <c r="C124" s="5"/>
      <c r="D124" s="5"/>
      <c r="E124" s="8"/>
      <c r="F124" s="7"/>
      <c r="G124" s="7"/>
      <c r="H124" s="7"/>
      <c r="I124" s="7"/>
      <c r="J124" s="5"/>
      <c r="K124" s="5"/>
      <c r="L124" s="6"/>
      <c r="M124" s="6"/>
      <c r="N124" s="6"/>
      <c r="O124" s="6"/>
      <c r="P124" s="9"/>
    </row>
    <row r="125" spans="1:16" x14ac:dyDescent="0.25">
      <c r="A125" s="5"/>
      <c r="B125" s="5"/>
      <c r="C125" s="5"/>
      <c r="D125" s="5"/>
      <c r="E125" s="8"/>
      <c r="F125" s="7"/>
      <c r="G125" s="7"/>
      <c r="H125" s="7"/>
      <c r="I125" s="7"/>
      <c r="J125" s="5"/>
      <c r="K125" s="5"/>
      <c r="L125" s="6"/>
      <c r="M125" s="6"/>
      <c r="N125" s="6"/>
      <c r="O125" s="6"/>
      <c r="P125" s="9"/>
    </row>
    <row r="126" spans="1:16" x14ac:dyDescent="0.25">
      <c r="A126" s="5"/>
      <c r="B126" s="5"/>
      <c r="C126" s="5"/>
      <c r="D126" s="5"/>
      <c r="E126" s="8"/>
      <c r="F126" s="7"/>
      <c r="G126" s="7"/>
      <c r="H126" s="7"/>
      <c r="I126" s="7"/>
      <c r="J126" s="5"/>
      <c r="K126" s="5"/>
      <c r="L126" s="6"/>
      <c r="M126" s="6"/>
      <c r="N126" s="6"/>
      <c r="O126" s="6"/>
      <c r="P126" s="9"/>
    </row>
    <row r="127" spans="1:16" x14ac:dyDescent="0.25">
      <c r="A127" s="5"/>
      <c r="B127" s="5"/>
      <c r="C127" s="5"/>
      <c r="D127" s="5"/>
      <c r="E127" s="8"/>
      <c r="F127" s="7"/>
      <c r="G127" s="7"/>
      <c r="H127" s="7"/>
      <c r="I127" s="7"/>
      <c r="J127" s="5"/>
      <c r="K127" s="5"/>
      <c r="L127" s="6"/>
      <c r="M127" s="6"/>
      <c r="N127" s="6"/>
      <c r="O127" s="6"/>
      <c r="P127" s="9"/>
    </row>
    <row r="128" spans="1:16" x14ac:dyDescent="0.25">
      <c r="A128" s="5"/>
      <c r="B128" s="5"/>
      <c r="C128" s="5"/>
      <c r="D128" s="5"/>
      <c r="E128" s="8"/>
      <c r="F128" s="7"/>
      <c r="G128" s="7"/>
      <c r="H128" s="7"/>
      <c r="I128" s="7"/>
      <c r="J128" s="5"/>
      <c r="K128" s="5"/>
      <c r="L128" s="6"/>
      <c r="M128" s="6"/>
      <c r="N128" s="6"/>
      <c r="O128" s="6"/>
      <c r="P128" s="9"/>
    </row>
    <row r="129" spans="1:16" x14ac:dyDescent="0.25">
      <c r="A129" s="5"/>
      <c r="B129" s="5"/>
      <c r="C129" s="5"/>
      <c r="D129" s="5"/>
      <c r="E129" s="8"/>
      <c r="F129" s="7"/>
      <c r="G129" s="7"/>
      <c r="H129" s="7"/>
      <c r="I129" s="7"/>
      <c r="J129" s="5"/>
      <c r="K129" s="5"/>
      <c r="L129" s="6"/>
      <c r="M129" s="6"/>
      <c r="N129" s="6"/>
      <c r="O129" s="6"/>
      <c r="P129" s="9"/>
    </row>
    <row r="130" spans="1:16" x14ac:dyDescent="0.25">
      <c r="A130" s="5"/>
      <c r="B130" s="5"/>
      <c r="C130" s="5"/>
      <c r="D130" s="5"/>
      <c r="E130" s="8"/>
      <c r="F130" s="7"/>
      <c r="G130" s="7"/>
      <c r="H130" s="7"/>
      <c r="I130" s="7"/>
      <c r="J130" s="5"/>
      <c r="K130" s="5"/>
      <c r="L130" s="6"/>
      <c r="M130" s="6"/>
      <c r="N130" s="6"/>
      <c r="O130" s="6"/>
      <c r="P130" s="9"/>
    </row>
    <row r="131" spans="1:16" x14ac:dyDescent="0.25">
      <c r="A131" s="5"/>
      <c r="B131" s="5"/>
      <c r="C131" s="5"/>
      <c r="D131" s="5"/>
      <c r="E131" s="8"/>
      <c r="F131" s="7"/>
      <c r="G131" s="7"/>
      <c r="H131" s="7"/>
      <c r="I131" s="7"/>
      <c r="J131" s="5"/>
      <c r="K131" s="5"/>
      <c r="L131" s="6"/>
      <c r="M131" s="6"/>
      <c r="N131" s="6"/>
      <c r="O131" s="6"/>
      <c r="P131" s="9"/>
    </row>
    <row r="132" spans="1:16" x14ac:dyDescent="0.25">
      <c r="A132" s="5"/>
      <c r="B132" s="5"/>
      <c r="C132" s="5"/>
      <c r="D132" s="5"/>
      <c r="E132" s="8"/>
      <c r="F132" s="7"/>
      <c r="G132" s="7"/>
      <c r="H132" s="7"/>
      <c r="I132" s="7"/>
      <c r="J132" s="5"/>
      <c r="K132" s="5"/>
      <c r="L132" s="6"/>
      <c r="M132" s="6"/>
      <c r="N132" s="6"/>
      <c r="O132" s="6"/>
      <c r="P132" s="9"/>
    </row>
    <row r="133" spans="1:16" x14ac:dyDescent="0.25">
      <c r="A133" s="5"/>
      <c r="B133" s="5"/>
      <c r="C133" s="5"/>
      <c r="D133" s="5"/>
      <c r="E133" s="8"/>
      <c r="F133" s="7"/>
      <c r="G133" s="7"/>
      <c r="H133" s="7"/>
      <c r="I133" s="7"/>
      <c r="J133" s="5"/>
      <c r="K133" s="5"/>
      <c r="L133" s="6"/>
      <c r="M133" s="6"/>
      <c r="N133" s="6"/>
      <c r="O133" s="6"/>
      <c r="P133" s="9"/>
    </row>
    <row r="134" spans="1:16" x14ac:dyDescent="0.25">
      <c r="A134" s="5"/>
      <c r="B134" s="5"/>
      <c r="C134" s="5"/>
      <c r="D134" s="5"/>
      <c r="E134" s="8"/>
      <c r="F134" s="7"/>
      <c r="G134" s="7"/>
      <c r="H134" s="7"/>
      <c r="I134" s="7"/>
      <c r="J134" s="5"/>
      <c r="K134" s="5"/>
      <c r="L134" s="6"/>
      <c r="M134" s="6"/>
      <c r="N134" s="6"/>
      <c r="O134" s="6"/>
      <c r="P134" s="9"/>
    </row>
    <row r="135" spans="1:16" x14ac:dyDescent="0.25">
      <c r="A135" s="5"/>
      <c r="B135" s="5"/>
      <c r="C135" s="5"/>
      <c r="D135" s="5"/>
      <c r="E135" s="8"/>
      <c r="F135" s="7"/>
      <c r="G135" s="7"/>
      <c r="H135" s="7"/>
      <c r="I135" s="7"/>
      <c r="J135" s="5"/>
      <c r="K135" s="5"/>
      <c r="L135" s="6"/>
      <c r="M135" s="6"/>
      <c r="N135" s="6"/>
      <c r="O135" s="6"/>
      <c r="P135" s="9"/>
    </row>
    <row r="136" spans="1:16" x14ac:dyDescent="0.25">
      <c r="A136" s="5"/>
      <c r="B136" s="5"/>
      <c r="C136" s="5"/>
      <c r="D136" s="5"/>
      <c r="E136" s="8"/>
      <c r="F136" s="7"/>
      <c r="G136" s="7"/>
      <c r="H136" s="7"/>
      <c r="I136" s="7"/>
      <c r="J136" s="5"/>
      <c r="K136" s="5"/>
      <c r="L136" s="6"/>
      <c r="M136" s="6"/>
      <c r="N136" s="6"/>
      <c r="O136" s="6"/>
      <c r="P136" s="9"/>
    </row>
    <row r="137" spans="1:16" x14ac:dyDescent="0.25">
      <c r="A137" s="5"/>
      <c r="B137" s="5"/>
      <c r="C137" s="5"/>
      <c r="D137" s="5"/>
      <c r="E137" s="8"/>
      <c r="F137" s="7"/>
      <c r="G137" s="7"/>
      <c r="H137" s="7"/>
      <c r="I137" s="7"/>
      <c r="J137" s="5"/>
      <c r="K137" s="5"/>
      <c r="L137" s="6"/>
      <c r="M137" s="6"/>
      <c r="N137" s="6"/>
      <c r="O137" s="6"/>
      <c r="P137" s="9"/>
    </row>
    <row r="138" spans="1:16" x14ac:dyDescent="0.25">
      <c r="A138" s="5"/>
      <c r="B138" s="5"/>
      <c r="C138" s="5"/>
      <c r="D138" s="5"/>
      <c r="E138" s="8"/>
      <c r="F138" s="7"/>
      <c r="G138" s="7"/>
      <c r="H138" s="7"/>
      <c r="I138" s="7"/>
      <c r="J138" s="5"/>
      <c r="K138" s="5"/>
      <c r="L138" s="6"/>
      <c r="M138" s="6"/>
      <c r="N138" s="6"/>
      <c r="O138" s="6"/>
      <c r="P138" s="9"/>
    </row>
    <row r="139" spans="1:16" x14ac:dyDescent="0.25">
      <c r="A139" s="5"/>
      <c r="B139" s="5"/>
      <c r="C139" s="5"/>
      <c r="D139" s="5"/>
      <c r="E139" s="8"/>
      <c r="F139" s="7"/>
      <c r="G139" s="7"/>
      <c r="H139" s="7"/>
      <c r="I139" s="7"/>
      <c r="J139" s="5"/>
      <c r="K139" s="5"/>
      <c r="L139" s="6"/>
      <c r="M139" s="6"/>
      <c r="N139" s="6"/>
      <c r="O139" s="6"/>
      <c r="P139" s="9"/>
    </row>
    <row r="140" spans="1:16" x14ac:dyDescent="0.25">
      <c r="A140" s="5"/>
      <c r="B140" s="5"/>
      <c r="C140" s="5"/>
      <c r="D140" s="5"/>
      <c r="E140" s="8"/>
      <c r="F140" s="7"/>
      <c r="G140" s="7"/>
      <c r="H140" s="7"/>
      <c r="I140" s="7"/>
      <c r="J140" s="5"/>
      <c r="K140" s="5"/>
      <c r="L140" s="6"/>
      <c r="M140" s="6"/>
      <c r="N140" s="6"/>
      <c r="O140" s="6"/>
      <c r="P140" s="9"/>
    </row>
    <row r="141" spans="1:16" x14ac:dyDescent="0.25">
      <c r="A141" s="5"/>
      <c r="B141" s="5"/>
      <c r="C141" s="5"/>
      <c r="D141" s="5"/>
      <c r="E141" s="8"/>
      <c r="F141" s="7"/>
      <c r="G141" s="7"/>
      <c r="H141" s="7"/>
      <c r="I141" s="7"/>
      <c r="J141" s="5"/>
      <c r="K141" s="5"/>
      <c r="L141" s="6"/>
      <c r="M141" s="6"/>
      <c r="N141" s="6"/>
      <c r="O141" s="6"/>
      <c r="P141" s="9"/>
    </row>
    <row r="142" spans="1:16" x14ac:dyDescent="0.25">
      <c r="A142" s="5"/>
      <c r="B142" s="5"/>
      <c r="C142" s="5"/>
      <c r="D142" s="5"/>
      <c r="E142" s="8"/>
      <c r="F142" s="7"/>
      <c r="G142" s="7"/>
      <c r="H142" s="7"/>
      <c r="I142" s="7"/>
      <c r="J142" s="5"/>
      <c r="K142" s="5"/>
      <c r="L142" s="6"/>
      <c r="M142" s="6"/>
      <c r="N142" s="6"/>
      <c r="O142" s="6"/>
      <c r="P142" s="9"/>
    </row>
    <row r="143" spans="1:16" x14ac:dyDescent="0.25">
      <c r="A143" s="5"/>
      <c r="B143" s="5"/>
      <c r="C143" s="5"/>
      <c r="D143" s="5"/>
      <c r="E143" s="8"/>
      <c r="F143" s="7"/>
      <c r="G143" s="7"/>
      <c r="H143" s="7"/>
      <c r="I143" s="7"/>
      <c r="J143" s="5"/>
      <c r="K143" s="5"/>
      <c r="L143" s="6"/>
      <c r="M143" s="6"/>
      <c r="N143" s="6"/>
      <c r="O143" s="6"/>
      <c r="P143" s="9"/>
    </row>
    <row r="144" spans="1:16" x14ac:dyDescent="0.25">
      <c r="A144" s="5"/>
      <c r="B144" s="5"/>
      <c r="C144" s="5"/>
      <c r="D144" s="5"/>
      <c r="E144" s="8"/>
      <c r="F144" s="7"/>
      <c r="G144" s="7"/>
      <c r="H144" s="7"/>
      <c r="I144" s="7"/>
      <c r="J144" s="5"/>
      <c r="K144" s="5"/>
      <c r="L144" s="6"/>
      <c r="M144" s="6"/>
      <c r="N144" s="6"/>
      <c r="O144" s="6"/>
      <c r="P144" s="9"/>
    </row>
    <row r="145" spans="1:16" x14ac:dyDescent="0.25">
      <c r="A145" s="5"/>
      <c r="B145" s="5"/>
      <c r="C145" s="5"/>
      <c r="D145" s="5"/>
      <c r="E145" s="8"/>
      <c r="F145" s="7"/>
      <c r="G145" s="7"/>
      <c r="H145" s="7"/>
      <c r="I145" s="7"/>
      <c r="J145" s="5"/>
      <c r="K145" s="5"/>
      <c r="L145" s="6"/>
      <c r="M145" s="6"/>
      <c r="N145" s="6"/>
      <c r="O145" s="6"/>
      <c r="P145" s="9"/>
    </row>
    <row r="146" spans="1:16" x14ac:dyDescent="0.25">
      <c r="A146" s="5"/>
      <c r="B146" s="5"/>
      <c r="C146" s="5"/>
      <c r="D146" s="5"/>
      <c r="E146" s="8"/>
      <c r="F146" s="7"/>
      <c r="G146" s="7"/>
      <c r="H146" s="7"/>
      <c r="I146" s="7"/>
      <c r="J146" s="5"/>
      <c r="K146" s="5"/>
      <c r="L146" s="6"/>
      <c r="M146" s="6"/>
      <c r="N146" s="6"/>
      <c r="O146" s="6"/>
      <c r="P146" s="9"/>
    </row>
    <row r="147" spans="1:16" x14ac:dyDescent="0.25">
      <c r="A147" s="5"/>
      <c r="B147" s="5"/>
      <c r="C147" s="5"/>
      <c r="D147" s="5"/>
      <c r="E147" s="8"/>
      <c r="F147" s="7"/>
      <c r="G147" s="7"/>
      <c r="H147" s="7"/>
      <c r="I147" s="7"/>
      <c r="J147" s="5"/>
      <c r="K147" s="5"/>
      <c r="L147" s="6"/>
      <c r="M147" s="6"/>
      <c r="N147" s="6"/>
      <c r="O147" s="6"/>
      <c r="P147" s="9"/>
    </row>
    <row r="148" spans="1:16" x14ac:dyDescent="0.25">
      <c r="A148" s="5"/>
      <c r="B148" s="5"/>
      <c r="C148" s="5"/>
      <c r="D148" s="5"/>
      <c r="E148" s="8"/>
      <c r="F148" s="7"/>
      <c r="G148" s="7"/>
      <c r="H148" s="7"/>
      <c r="I148" s="7"/>
      <c r="J148" s="5"/>
      <c r="K148" s="5"/>
      <c r="L148" s="6"/>
      <c r="M148" s="6"/>
      <c r="N148" s="6"/>
      <c r="O148" s="6"/>
      <c r="P148" s="9"/>
    </row>
    <row r="149" spans="1:16" x14ac:dyDescent="0.25">
      <c r="A149" s="5"/>
      <c r="B149" s="5"/>
      <c r="C149" s="5"/>
      <c r="D149" s="5"/>
      <c r="E149" s="8"/>
      <c r="F149" s="7"/>
      <c r="G149" s="7"/>
      <c r="H149" s="7"/>
      <c r="I149" s="7"/>
      <c r="J149" s="5"/>
      <c r="K149" s="5"/>
      <c r="L149" s="6"/>
      <c r="M149" s="6"/>
      <c r="N149" s="6"/>
      <c r="O149" s="6"/>
      <c r="P149" s="9"/>
    </row>
    <row r="150" spans="1:16" x14ac:dyDescent="0.25">
      <c r="A150" s="5"/>
      <c r="B150" s="5"/>
      <c r="C150" s="5"/>
      <c r="D150" s="5"/>
      <c r="E150" s="8"/>
      <c r="F150" s="7"/>
      <c r="G150" s="7"/>
      <c r="H150" s="7"/>
      <c r="I150" s="7"/>
      <c r="J150" s="5"/>
      <c r="K150" s="5"/>
      <c r="L150" s="6"/>
      <c r="M150" s="6"/>
      <c r="N150" s="6"/>
      <c r="O150" s="6"/>
      <c r="P150" s="9"/>
    </row>
    <row r="151" spans="1:16" x14ac:dyDescent="0.25">
      <c r="A151" s="5"/>
      <c r="B151" s="5"/>
      <c r="C151" s="5"/>
      <c r="D151" s="5"/>
      <c r="E151" s="8"/>
      <c r="F151" s="7"/>
      <c r="G151" s="7"/>
      <c r="H151" s="7"/>
      <c r="I151" s="7"/>
      <c r="J151" s="5"/>
      <c r="K151" s="5"/>
      <c r="L151" s="6"/>
      <c r="M151" s="6"/>
      <c r="N151" s="6"/>
      <c r="O151" s="6"/>
      <c r="P151" s="9"/>
    </row>
    <row r="152" spans="1:16" x14ac:dyDescent="0.25">
      <c r="A152" s="5"/>
      <c r="B152" s="5"/>
      <c r="C152" s="5"/>
      <c r="D152" s="5"/>
      <c r="E152" s="8"/>
      <c r="F152" s="7"/>
      <c r="G152" s="7"/>
      <c r="H152" s="7"/>
      <c r="I152" s="7"/>
      <c r="J152" s="5"/>
      <c r="K152" s="5"/>
      <c r="L152" s="6"/>
      <c r="M152" s="6"/>
      <c r="N152" s="6"/>
      <c r="O152" s="6"/>
      <c r="P152" s="9"/>
    </row>
    <row r="153" spans="1:16" x14ac:dyDescent="0.25">
      <c r="A153" s="5"/>
      <c r="B153" s="5"/>
      <c r="C153" s="5"/>
      <c r="D153" s="5"/>
      <c r="E153" s="8"/>
      <c r="F153" s="7"/>
      <c r="G153" s="7"/>
      <c r="H153" s="7"/>
      <c r="I153" s="7"/>
      <c r="J153" s="5"/>
      <c r="K153" s="5"/>
      <c r="L153" s="6"/>
      <c r="M153" s="6"/>
      <c r="N153" s="6"/>
      <c r="O153" s="6"/>
      <c r="P153" s="9"/>
    </row>
    <row r="154" spans="1:16" x14ac:dyDescent="0.25">
      <c r="A154" s="5"/>
      <c r="B154" s="5"/>
      <c r="C154" s="5"/>
      <c r="D154" s="5"/>
      <c r="E154" s="8"/>
      <c r="F154" s="7"/>
      <c r="G154" s="7"/>
      <c r="H154" s="7"/>
      <c r="I154" s="7"/>
      <c r="J154" s="5"/>
      <c r="K154" s="5"/>
      <c r="L154" s="6"/>
      <c r="M154" s="6"/>
      <c r="N154" s="6"/>
      <c r="O154" s="6"/>
      <c r="P154" s="9"/>
    </row>
    <row r="155" spans="1:16" x14ac:dyDescent="0.25">
      <c r="A155" s="5"/>
      <c r="B155" s="5"/>
      <c r="C155" s="5"/>
      <c r="D155" s="5"/>
      <c r="E155" s="8"/>
      <c r="F155" s="7"/>
      <c r="G155" s="7"/>
      <c r="H155" s="7"/>
      <c r="I155" s="7"/>
      <c r="J155" s="5"/>
      <c r="K155" s="5"/>
      <c r="L155" s="6"/>
      <c r="M155" s="6"/>
      <c r="N155" s="6"/>
      <c r="O155" s="6"/>
      <c r="P155" s="9"/>
    </row>
    <row r="156" spans="1:16" x14ac:dyDescent="0.25">
      <c r="A156" s="5"/>
      <c r="B156" s="5"/>
      <c r="C156" s="5"/>
      <c r="D156" s="5"/>
      <c r="E156" s="8"/>
      <c r="F156" s="7"/>
      <c r="G156" s="7"/>
      <c r="H156" s="7"/>
      <c r="I156" s="7"/>
      <c r="J156" s="5"/>
      <c r="K156" s="5"/>
      <c r="L156" s="6"/>
      <c r="M156" s="6"/>
      <c r="N156" s="6"/>
      <c r="O156" s="6"/>
      <c r="P156" s="9"/>
    </row>
    <row r="157" spans="1:16" x14ac:dyDescent="0.25">
      <c r="A157" s="5"/>
      <c r="B157" s="5"/>
      <c r="C157" s="5"/>
      <c r="D157" s="5"/>
      <c r="E157" s="8"/>
      <c r="F157" s="7"/>
      <c r="G157" s="7"/>
      <c r="H157" s="7"/>
      <c r="I157" s="7"/>
      <c r="J157" s="5"/>
      <c r="K157" s="5"/>
      <c r="L157" s="6"/>
      <c r="M157" s="6"/>
      <c r="N157" s="6"/>
      <c r="O157" s="6"/>
      <c r="P157" s="9"/>
    </row>
    <row r="158" spans="1:16" x14ac:dyDescent="0.25">
      <c r="A158" s="5"/>
      <c r="B158" s="5"/>
      <c r="C158" s="5"/>
      <c r="D158" s="5"/>
      <c r="E158" s="8"/>
      <c r="F158" s="7"/>
      <c r="G158" s="7"/>
      <c r="H158" s="7"/>
      <c r="I158" s="7"/>
      <c r="J158" s="5"/>
      <c r="K158" s="5"/>
      <c r="L158" s="6"/>
      <c r="M158" s="6"/>
      <c r="N158" s="6"/>
      <c r="O158" s="6"/>
      <c r="P158" s="9"/>
    </row>
    <row r="159" spans="1:16" x14ac:dyDescent="0.25">
      <c r="A159" s="5"/>
      <c r="B159" s="5"/>
      <c r="C159" s="5"/>
      <c r="D159" s="5"/>
      <c r="E159" s="8"/>
      <c r="F159" s="7"/>
      <c r="G159" s="7"/>
      <c r="H159" s="7"/>
      <c r="I159" s="7"/>
      <c r="J159" s="5"/>
      <c r="K159" s="5"/>
      <c r="L159" s="6"/>
      <c r="M159" s="6"/>
      <c r="N159" s="6"/>
      <c r="O159" s="6"/>
      <c r="P159" s="9"/>
    </row>
    <row r="160" spans="1:16" x14ac:dyDescent="0.25">
      <c r="A160" s="5"/>
      <c r="B160" s="5"/>
      <c r="C160" s="5"/>
      <c r="D160" s="5"/>
      <c r="E160" s="8"/>
      <c r="F160" s="7"/>
      <c r="G160" s="7"/>
      <c r="H160" s="7"/>
      <c r="I160" s="7"/>
      <c r="J160" s="5"/>
      <c r="K160" s="5"/>
      <c r="L160" s="6"/>
      <c r="M160" s="6"/>
      <c r="N160" s="6"/>
      <c r="O160" s="6"/>
      <c r="P160" s="9"/>
    </row>
    <row r="161" spans="1:16" x14ac:dyDescent="0.25">
      <c r="A161" s="5"/>
      <c r="B161" s="5"/>
      <c r="C161" s="5"/>
      <c r="D161" s="5"/>
      <c r="E161" s="8"/>
      <c r="F161" s="7"/>
      <c r="G161" s="7"/>
      <c r="H161" s="7"/>
      <c r="I161" s="7"/>
      <c r="J161" s="5"/>
      <c r="K161" s="5"/>
      <c r="L161" s="6"/>
      <c r="M161" s="6"/>
      <c r="N161" s="6"/>
      <c r="O161" s="6"/>
      <c r="P161" s="9"/>
    </row>
    <row r="162" spans="1:16" x14ac:dyDescent="0.25">
      <c r="A162" s="5"/>
      <c r="B162" s="5"/>
      <c r="C162" s="5"/>
      <c r="D162" s="5"/>
      <c r="E162" s="8"/>
      <c r="F162" s="7"/>
      <c r="G162" s="7"/>
      <c r="H162" s="7"/>
      <c r="I162" s="7"/>
      <c r="J162" s="5"/>
      <c r="K162" s="5"/>
      <c r="L162" s="6"/>
      <c r="M162" s="6"/>
      <c r="N162" s="6"/>
      <c r="O162" s="6"/>
      <c r="P162" s="9"/>
    </row>
    <row r="163" spans="1:16" x14ac:dyDescent="0.25">
      <c r="A163" s="5"/>
      <c r="B163" s="5"/>
      <c r="C163" s="5"/>
      <c r="D163" s="5"/>
      <c r="E163" s="8"/>
      <c r="F163" s="7"/>
      <c r="G163" s="7"/>
      <c r="H163" s="7"/>
      <c r="I163" s="7"/>
      <c r="J163" s="5"/>
      <c r="K163" s="5"/>
      <c r="L163" s="6"/>
      <c r="M163" s="6"/>
      <c r="N163" s="6"/>
      <c r="O163" s="6"/>
      <c r="P163" s="9"/>
    </row>
    <row r="164" spans="1:16" x14ac:dyDescent="0.25">
      <c r="A164" s="5"/>
      <c r="B164" s="5"/>
      <c r="C164" s="5"/>
      <c r="D164" s="5"/>
      <c r="E164" s="8"/>
      <c r="F164" s="7"/>
      <c r="G164" s="7"/>
      <c r="H164" s="7"/>
      <c r="I164" s="7"/>
      <c r="J164" s="5"/>
      <c r="K164" s="5"/>
      <c r="L164" s="6"/>
      <c r="M164" s="6"/>
      <c r="N164" s="6"/>
      <c r="O164" s="6"/>
      <c r="P164" s="9"/>
    </row>
    <row r="165" spans="1:16" x14ac:dyDescent="0.25">
      <c r="A165" s="5"/>
      <c r="B165" s="5"/>
      <c r="C165" s="5"/>
      <c r="D165" s="5"/>
      <c r="E165" s="8"/>
      <c r="F165" s="7"/>
      <c r="G165" s="7"/>
      <c r="H165" s="7"/>
      <c r="I165" s="7"/>
      <c r="J165" s="5"/>
      <c r="K165" s="5"/>
      <c r="L165" s="6"/>
      <c r="M165" s="6"/>
      <c r="N165" s="6"/>
      <c r="O165" s="6"/>
      <c r="P165" s="9"/>
    </row>
    <row r="166" spans="1:16" x14ac:dyDescent="0.25">
      <c r="A166" s="5"/>
      <c r="B166" s="5"/>
      <c r="C166" s="5"/>
      <c r="D166" s="5"/>
      <c r="E166" s="8"/>
      <c r="F166" s="7"/>
      <c r="G166" s="7"/>
      <c r="H166" s="7"/>
      <c r="I166" s="7"/>
      <c r="J166" s="5"/>
      <c r="K166" s="5"/>
      <c r="L166" s="6"/>
      <c r="M166" s="6"/>
      <c r="N166" s="6"/>
      <c r="O166" s="6"/>
      <c r="P166" s="9"/>
    </row>
    <row r="167" spans="1:16" x14ac:dyDescent="0.25">
      <c r="A167" s="5"/>
      <c r="B167" s="5"/>
      <c r="C167" s="5"/>
      <c r="D167" s="5"/>
      <c r="E167" s="8"/>
      <c r="F167" s="7"/>
      <c r="G167" s="7"/>
      <c r="H167" s="7"/>
      <c r="I167" s="7"/>
      <c r="J167" s="5"/>
      <c r="K167" s="5"/>
      <c r="L167" s="6"/>
      <c r="M167" s="6"/>
      <c r="N167" s="6"/>
      <c r="O167" s="6"/>
      <c r="P167" s="9"/>
    </row>
    <row r="168" spans="1:16" x14ac:dyDescent="0.25">
      <c r="A168" s="5"/>
      <c r="B168" s="5"/>
      <c r="C168" s="5"/>
      <c r="D168" s="5"/>
      <c r="E168" s="8"/>
      <c r="F168" s="7"/>
      <c r="G168" s="7"/>
      <c r="H168" s="7"/>
      <c r="I168" s="7"/>
      <c r="J168" s="5"/>
      <c r="K168" s="5"/>
      <c r="L168" s="6"/>
      <c r="M168" s="6"/>
      <c r="N168" s="6"/>
      <c r="O168" s="6"/>
      <c r="P168" s="9"/>
    </row>
    <row r="169" spans="1:16" x14ac:dyDescent="0.25">
      <c r="A169" s="5"/>
      <c r="B169" s="5"/>
      <c r="C169" s="5"/>
      <c r="D169" s="5"/>
      <c r="E169" s="8"/>
      <c r="F169" s="7"/>
      <c r="G169" s="7"/>
      <c r="H169" s="7"/>
      <c r="I169" s="7"/>
      <c r="J169" s="5"/>
      <c r="K169" s="5"/>
      <c r="L169" s="6"/>
      <c r="M169" s="6"/>
      <c r="N169" s="6"/>
      <c r="O169" s="6"/>
      <c r="P169" s="9"/>
    </row>
    <row r="170" spans="1:16" x14ac:dyDescent="0.25">
      <c r="A170" s="5"/>
      <c r="B170" s="5"/>
      <c r="C170" s="5"/>
      <c r="D170" s="5"/>
      <c r="E170" s="8"/>
      <c r="F170" s="7"/>
      <c r="G170" s="7"/>
      <c r="H170" s="7"/>
      <c r="I170" s="7"/>
      <c r="J170" s="5"/>
      <c r="K170" s="5"/>
      <c r="L170" s="6"/>
      <c r="M170" s="6"/>
      <c r="N170" s="6"/>
      <c r="O170" s="6"/>
      <c r="P170" s="9"/>
    </row>
    <row r="171" spans="1:16" x14ac:dyDescent="0.25">
      <c r="A171" s="5"/>
      <c r="B171" s="5"/>
      <c r="C171" s="5"/>
      <c r="D171" s="5"/>
      <c r="E171" s="8"/>
      <c r="F171" s="7"/>
      <c r="G171" s="7"/>
      <c r="H171" s="7"/>
      <c r="I171" s="7"/>
      <c r="J171" s="5"/>
      <c r="K171" s="5"/>
      <c r="L171" s="6"/>
      <c r="M171" s="6"/>
      <c r="N171" s="6"/>
      <c r="O171" s="6"/>
      <c r="P171" s="9"/>
    </row>
    <row r="172" spans="1:16" x14ac:dyDescent="0.25">
      <c r="A172" s="5"/>
      <c r="B172" s="5"/>
      <c r="C172" s="5"/>
      <c r="D172" s="5"/>
      <c r="E172" s="8"/>
      <c r="F172" s="7"/>
      <c r="G172" s="7"/>
      <c r="H172" s="7"/>
      <c r="I172" s="7"/>
      <c r="J172" s="5"/>
      <c r="K172" s="5"/>
      <c r="L172" s="6"/>
      <c r="M172" s="6"/>
      <c r="N172" s="6"/>
      <c r="O172" s="6"/>
      <c r="P172" s="9"/>
    </row>
    <row r="173" spans="1:16" x14ac:dyDescent="0.25">
      <c r="A173" s="5"/>
      <c r="B173" s="5"/>
      <c r="C173" s="5"/>
      <c r="D173" s="5"/>
      <c r="E173" s="8"/>
      <c r="F173" s="7"/>
      <c r="G173" s="7"/>
      <c r="H173" s="7"/>
      <c r="I173" s="7"/>
      <c r="J173" s="5"/>
      <c r="K173" s="5"/>
      <c r="L173" s="6"/>
      <c r="M173" s="6"/>
      <c r="N173" s="6"/>
      <c r="O173" s="6"/>
      <c r="P173" s="9"/>
    </row>
    <row r="174" spans="1:16" x14ac:dyDescent="0.25">
      <c r="A174" s="5"/>
      <c r="B174" s="5"/>
      <c r="C174" s="5"/>
      <c r="D174" s="5"/>
      <c r="E174" s="8"/>
      <c r="F174" s="7"/>
      <c r="G174" s="7"/>
      <c r="H174" s="7"/>
      <c r="I174" s="7"/>
      <c r="J174" s="5"/>
      <c r="K174" s="5"/>
      <c r="L174" s="6"/>
      <c r="M174" s="6"/>
      <c r="N174" s="6"/>
      <c r="O174" s="6"/>
      <c r="P174" s="9"/>
    </row>
    <row r="175" spans="1:16" x14ac:dyDescent="0.25">
      <c r="A175" s="5"/>
      <c r="B175" s="5"/>
      <c r="C175" s="5"/>
      <c r="D175" s="5"/>
      <c r="E175" s="8"/>
      <c r="F175" s="7"/>
      <c r="G175" s="7"/>
      <c r="H175" s="7"/>
      <c r="I175" s="7"/>
      <c r="J175" s="5"/>
      <c r="K175" s="5"/>
      <c r="L175" s="6"/>
      <c r="M175" s="6"/>
      <c r="N175" s="6"/>
      <c r="O175" s="6"/>
      <c r="P175" s="9"/>
    </row>
    <row r="176" spans="1:16" x14ac:dyDescent="0.25">
      <c r="A176" s="5"/>
      <c r="B176" s="5"/>
      <c r="C176" s="5"/>
      <c r="D176" s="5"/>
      <c r="E176" s="8"/>
      <c r="F176" s="7"/>
      <c r="G176" s="7"/>
      <c r="H176" s="7"/>
      <c r="I176" s="7"/>
      <c r="J176" s="5"/>
      <c r="K176" s="5"/>
      <c r="L176" s="6"/>
      <c r="M176" s="6"/>
      <c r="N176" s="6"/>
      <c r="O176" s="6"/>
      <c r="P176" s="9"/>
    </row>
    <row r="177" spans="1:16" x14ac:dyDescent="0.25">
      <c r="A177" s="5"/>
      <c r="B177" s="5"/>
      <c r="C177" s="5"/>
      <c r="D177" s="5"/>
      <c r="E177" s="8"/>
      <c r="F177" s="7"/>
      <c r="G177" s="7"/>
      <c r="H177" s="7"/>
      <c r="I177" s="7"/>
      <c r="J177" s="5"/>
      <c r="K177" s="5"/>
      <c r="L177" s="6"/>
      <c r="M177" s="6"/>
      <c r="N177" s="6"/>
      <c r="O177" s="6"/>
      <c r="P177" s="9"/>
    </row>
    <row r="178" spans="1:16" x14ac:dyDescent="0.25">
      <c r="A178" s="5"/>
      <c r="B178" s="5"/>
      <c r="C178" s="5"/>
      <c r="D178" s="5"/>
      <c r="E178" s="8"/>
      <c r="F178" s="7"/>
      <c r="G178" s="7"/>
      <c r="H178" s="7"/>
      <c r="I178" s="7"/>
      <c r="J178" s="5"/>
      <c r="K178" s="5"/>
      <c r="L178" s="6"/>
      <c r="M178" s="6"/>
      <c r="N178" s="6"/>
      <c r="O178" s="6"/>
      <c r="P178" s="9"/>
    </row>
    <row r="179" spans="1:16" x14ac:dyDescent="0.25">
      <c r="A179" s="5"/>
      <c r="B179" s="5"/>
      <c r="C179" s="5"/>
      <c r="D179" s="5"/>
      <c r="E179" s="8"/>
      <c r="F179" s="7"/>
      <c r="G179" s="7"/>
      <c r="H179" s="7"/>
      <c r="I179" s="7"/>
      <c r="J179" s="5"/>
      <c r="K179" s="5"/>
      <c r="L179" s="6"/>
      <c r="M179" s="6"/>
      <c r="N179" s="6"/>
      <c r="O179" s="6"/>
      <c r="P179" s="9"/>
    </row>
    <row r="180" spans="1:16" x14ac:dyDescent="0.25">
      <c r="A180" s="5"/>
      <c r="B180" s="5"/>
      <c r="C180" s="5"/>
      <c r="D180" s="5"/>
      <c r="E180" s="8"/>
      <c r="F180" s="7"/>
      <c r="G180" s="7"/>
      <c r="H180" s="7"/>
      <c r="I180" s="7"/>
      <c r="J180" s="5"/>
      <c r="K180" s="5"/>
      <c r="L180" s="6"/>
      <c r="M180" s="6"/>
      <c r="N180" s="6"/>
      <c r="O180" s="6"/>
      <c r="P180" s="9"/>
    </row>
    <row r="181" spans="1:16" x14ac:dyDescent="0.25">
      <c r="A181" s="5"/>
      <c r="B181" s="5"/>
      <c r="C181" s="5"/>
      <c r="D181" s="5"/>
      <c r="E181" s="8"/>
      <c r="F181" s="7"/>
      <c r="G181" s="7"/>
      <c r="H181" s="7"/>
      <c r="I181" s="7"/>
      <c r="J181" s="5"/>
      <c r="K181" s="5"/>
      <c r="L181" s="6"/>
      <c r="M181" s="6"/>
      <c r="N181" s="6"/>
      <c r="O181" s="6"/>
      <c r="P181" s="9"/>
    </row>
  </sheetData>
  <mergeCells count="4">
    <mergeCell ref="F3:I3"/>
    <mergeCell ref="A1:D1"/>
    <mergeCell ref="A2:D2"/>
    <mergeCell ref="A3:D3"/>
  </mergeCells>
  <pageMargins left="0.7" right="0.7" top="0.75" bottom="0.75" header="0.3" footer="0.3"/>
  <pageSetup paperSize="3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4"/>
  <sheetViews>
    <sheetView topLeftCell="A22" zoomScale="85" zoomScaleNormal="85" workbookViewId="0">
      <selection activeCell="L7" sqref="L7"/>
    </sheetView>
  </sheetViews>
  <sheetFormatPr defaultRowHeight="15" x14ac:dyDescent="0.25"/>
  <cols>
    <col min="1" max="1" width="18.42578125" customWidth="1"/>
    <col min="2" max="2" width="39.42578125" customWidth="1"/>
    <col min="3" max="3" width="15" customWidth="1"/>
    <col min="4" max="4" width="27.7109375" customWidth="1"/>
    <col min="5" max="5" width="13.85546875" customWidth="1"/>
    <col min="6" max="6" width="21.28515625" customWidth="1"/>
    <col min="7" max="7" width="19.28515625" customWidth="1"/>
    <col min="8" max="8" width="18.42578125" customWidth="1"/>
    <col min="9" max="9" width="21.42578125" customWidth="1"/>
    <col min="10" max="10" width="20.5703125" customWidth="1"/>
    <col min="11" max="11" width="14.140625" customWidth="1"/>
    <col min="12" max="12" width="28.42578125" customWidth="1"/>
    <col min="13" max="13" width="17.42578125" customWidth="1"/>
    <col min="14" max="14" width="23.140625" customWidth="1"/>
    <col min="15" max="15" width="23" customWidth="1"/>
    <col min="16" max="16" width="21" customWidth="1"/>
    <col min="17" max="17" width="11" customWidth="1"/>
  </cols>
  <sheetData>
    <row r="1" spans="1:17" ht="28.5" x14ac:dyDescent="0.45">
      <c r="A1" s="183" t="s">
        <v>3</v>
      </c>
      <c r="B1" s="184"/>
      <c r="C1" s="184"/>
      <c r="D1" s="185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7" ht="24" thickBot="1" x14ac:dyDescent="0.4">
      <c r="A2" s="186" t="s">
        <v>0</v>
      </c>
      <c r="B2" s="187"/>
      <c r="C2" s="187"/>
      <c r="D2" s="188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7" ht="24" thickBot="1" x14ac:dyDescent="0.4">
      <c r="A3" s="189" t="s">
        <v>70</v>
      </c>
      <c r="B3" s="190"/>
      <c r="C3" s="190"/>
      <c r="D3" s="191"/>
      <c r="E3" s="1"/>
      <c r="F3" s="180" t="s">
        <v>39</v>
      </c>
      <c r="G3" s="181"/>
      <c r="H3" s="181"/>
      <c r="I3" s="182"/>
      <c r="J3" s="1"/>
      <c r="K3" s="1"/>
      <c r="L3" s="1"/>
      <c r="M3" s="1"/>
      <c r="N3" s="1"/>
      <c r="O3" s="1"/>
      <c r="P3" s="1"/>
    </row>
    <row r="4" spans="1:17" ht="24" thickBot="1" x14ac:dyDescent="0.4">
      <c r="A4" s="1"/>
      <c r="B4" s="1"/>
      <c r="C4" s="1"/>
      <c r="D4" s="1"/>
      <c r="E4" s="1"/>
      <c r="F4" s="25">
        <v>965.94</v>
      </c>
      <c r="G4" s="26">
        <v>24267.200000000001</v>
      </c>
      <c r="H4" s="26">
        <v>4491.5600000000004</v>
      </c>
      <c r="I4" s="26">
        <v>6003.91</v>
      </c>
      <c r="J4" s="1"/>
      <c r="K4" s="1"/>
      <c r="L4" s="1"/>
      <c r="M4" s="1"/>
      <c r="N4" s="1"/>
      <c r="O4" s="1"/>
      <c r="P4" s="1"/>
    </row>
    <row r="5" spans="1:17" ht="18.75" x14ac:dyDescent="0.3">
      <c r="A5" s="41" t="s">
        <v>13</v>
      </c>
      <c r="B5" s="41" t="s">
        <v>4</v>
      </c>
      <c r="C5" s="41" t="s">
        <v>5</v>
      </c>
      <c r="D5" s="41" t="s">
        <v>6</v>
      </c>
      <c r="E5" s="42" t="s">
        <v>2</v>
      </c>
      <c r="F5" s="43" t="s">
        <v>9</v>
      </c>
      <c r="G5" s="43" t="s">
        <v>10</v>
      </c>
      <c r="H5" s="43" t="s">
        <v>11</v>
      </c>
      <c r="I5" s="43" t="s">
        <v>12</v>
      </c>
      <c r="J5" s="44" t="s">
        <v>17</v>
      </c>
      <c r="K5" s="36" t="s">
        <v>1</v>
      </c>
      <c r="L5" s="4" t="s">
        <v>41</v>
      </c>
      <c r="M5" s="19" t="s">
        <v>9</v>
      </c>
      <c r="N5" s="19" t="s">
        <v>10</v>
      </c>
      <c r="O5" s="19" t="s">
        <v>11</v>
      </c>
      <c r="P5" s="24" t="s">
        <v>12</v>
      </c>
      <c r="Q5" s="20" t="s">
        <v>2</v>
      </c>
    </row>
    <row r="6" spans="1:17" ht="18.75" x14ac:dyDescent="0.3">
      <c r="A6" s="45">
        <v>43166</v>
      </c>
      <c r="B6" s="46" t="s">
        <v>37</v>
      </c>
      <c r="C6" s="46" t="s">
        <v>38</v>
      </c>
      <c r="D6" s="46" t="s">
        <v>64</v>
      </c>
      <c r="E6" s="46">
        <v>1884</v>
      </c>
      <c r="F6" s="47">
        <v>231</v>
      </c>
      <c r="G6" s="47"/>
      <c r="H6" s="47"/>
      <c r="I6" s="47"/>
      <c r="J6" s="45">
        <v>45358</v>
      </c>
      <c r="K6" s="45">
        <v>43236</v>
      </c>
      <c r="L6" s="46" t="s">
        <v>74</v>
      </c>
      <c r="M6" s="70">
        <v>1000</v>
      </c>
      <c r="N6" s="7"/>
      <c r="O6" s="7"/>
      <c r="P6" s="7"/>
      <c r="Q6" s="7">
        <v>1010</v>
      </c>
    </row>
    <row r="7" spans="1:17" ht="18.75" x14ac:dyDescent="0.3">
      <c r="A7" s="45">
        <v>43166</v>
      </c>
      <c r="B7" s="46" t="s">
        <v>37</v>
      </c>
      <c r="C7" s="46" t="s">
        <v>38</v>
      </c>
      <c r="D7" s="46" t="s">
        <v>64</v>
      </c>
      <c r="E7" s="46">
        <v>1884</v>
      </c>
      <c r="F7" s="47"/>
      <c r="G7" s="47">
        <v>3750</v>
      </c>
      <c r="H7" s="47"/>
      <c r="I7" s="47"/>
      <c r="J7" s="45">
        <v>45358</v>
      </c>
      <c r="K7" s="71"/>
      <c r="L7" s="71"/>
      <c r="M7" s="72"/>
    </row>
    <row r="8" spans="1:17" ht="18.75" x14ac:dyDescent="0.3">
      <c r="A8" s="45">
        <v>43166</v>
      </c>
      <c r="B8" s="46" t="s">
        <v>37</v>
      </c>
      <c r="C8" s="46" t="s">
        <v>38</v>
      </c>
      <c r="D8" s="46" t="s">
        <v>64</v>
      </c>
      <c r="E8" s="46">
        <v>1884</v>
      </c>
      <c r="F8" s="47"/>
      <c r="G8" s="47"/>
      <c r="H8" s="47">
        <v>590</v>
      </c>
      <c r="I8" s="47"/>
      <c r="J8" s="45">
        <v>45358</v>
      </c>
      <c r="K8" s="71"/>
      <c r="L8" s="71"/>
      <c r="M8" s="72"/>
    </row>
    <row r="9" spans="1:17" ht="18.75" x14ac:dyDescent="0.3">
      <c r="A9" s="45">
        <v>43166</v>
      </c>
      <c r="B9" s="46" t="s">
        <v>37</v>
      </c>
      <c r="C9" s="46" t="s">
        <v>38</v>
      </c>
      <c r="D9" s="46" t="s">
        <v>64</v>
      </c>
      <c r="E9" s="46">
        <v>1884</v>
      </c>
      <c r="F9" s="47"/>
      <c r="G9" s="47"/>
      <c r="H9" s="47"/>
      <c r="I9" s="47">
        <v>182</v>
      </c>
      <c r="J9" s="45">
        <v>45358</v>
      </c>
      <c r="K9" s="71"/>
      <c r="L9" s="71"/>
      <c r="M9" s="72"/>
    </row>
    <row r="10" spans="1:17" ht="18.75" x14ac:dyDescent="0.3">
      <c r="A10" s="48"/>
      <c r="B10" s="48"/>
      <c r="C10" s="48"/>
      <c r="D10" s="48"/>
      <c r="E10" s="48" t="s">
        <v>34</v>
      </c>
      <c r="F10" s="49">
        <f>F4+F6</f>
        <v>1196.94</v>
      </c>
      <c r="G10" s="49">
        <f>G4+G7</f>
        <v>28017.200000000001</v>
      </c>
      <c r="H10" s="49">
        <f>H4+H8</f>
        <v>5081.5600000000004</v>
      </c>
      <c r="I10" s="49">
        <f>I4+I9</f>
        <v>6185.91</v>
      </c>
      <c r="J10" s="48"/>
      <c r="K10" s="73"/>
      <c r="L10" s="73"/>
      <c r="M10" s="74">
        <f>M6</f>
        <v>1000</v>
      </c>
      <c r="N10" s="14"/>
      <c r="O10" s="14"/>
      <c r="P10" s="14"/>
    </row>
    <row r="11" spans="1:17" ht="18.75" x14ac:dyDescent="0.3">
      <c r="A11" s="45">
        <v>43175</v>
      </c>
      <c r="B11" s="46" t="s">
        <v>35</v>
      </c>
      <c r="C11" s="46" t="s">
        <v>68</v>
      </c>
      <c r="D11" s="46" t="s">
        <v>65</v>
      </c>
      <c r="E11" s="46">
        <v>528</v>
      </c>
      <c r="F11" s="47">
        <v>231</v>
      </c>
      <c r="G11" s="47"/>
      <c r="H11" s="47"/>
      <c r="I11" s="47"/>
      <c r="J11" s="45">
        <v>45367</v>
      </c>
      <c r="K11" s="37"/>
      <c r="M11" s="27"/>
    </row>
    <row r="12" spans="1:17" ht="18.75" x14ac:dyDescent="0.3">
      <c r="A12" s="45">
        <v>43175</v>
      </c>
      <c r="B12" s="46" t="s">
        <v>35</v>
      </c>
      <c r="C12" s="46" t="s">
        <v>68</v>
      </c>
      <c r="D12" s="46" t="s">
        <v>65</v>
      </c>
      <c r="E12" s="46">
        <v>528</v>
      </c>
      <c r="F12" s="47"/>
      <c r="G12" s="47">
        <v>3750</v>
      </c>
      <c r="H12" s="47"/>
      <c r="I12" s="47"/>
      <c r="J12" s="45">
        <v>45367</v>
      </c>
      <c r="K12" s="37"/>
      <c r="M12" s="27"/>
    </row>
    <row r="13" spans="1:17" ht="18.75" x14ac:dyDescent="0.3">
      <c r="A13" s="45">
        <v>43175</v>
      </c>
      <c r="B13" s="46" t="s">
        <v>35</v>
      </c>
      <c r="C13" s="46" t="s">
        <v>68</v>
      </c>
      <c r="D13" s="46" t="s">
        <v>65</v>
      </c>
      <c r="E13" s="46">
        <v>528</v>
      </c>
      <c r="F13" s="47"/>
      <c r="G13" s="47"/>
      <c r="H13" s="47">
        <v>590</v>
      </c>
      <c r="I13" s="47"/>
      <c r="J13" s="45">
        <v>45367</v>
      </c>
      <c r="K13" s="37"/>
      <c r="M13" s="27"/>
    </row>
    <row r="14" spans="1:17" ht="18.75" x14ac:dyDescent="0.3">
      <c r="A14" s="45">
        <v>43175</v>
      </c>
      <c r="B14" s="46" t="s">
        <v>35</v>
      </c>
      <c r="C14" s="46" t="s">
        <v>68</v>
      </c>
      <c r="D14" s="46" t="s">
        <v>65</v>
      </c>
      <c r="E14" s="46">
        <v>528</v>
      </c>
      <c r="F14" s="47"/>
      <c r="G14" s="47"/>
      <c r="H14" s="47"/>
      <c r="I14" s="47">
        <v>182</v>
      </c>
      <c r="J14" s="45">
        <v>45367</v>
      </c>
      <c r="K14" s="37"/>
      <c r="M14" s="27"/>
    </row>
    <row r="15" spans="1:17" ht="18.75" x14ac:dyDescent="0.3">
      <c r="A15" s="48"/>
      <c r="B15" s="48"/>
      <c r="C15" s="48"/>
      <c r="D15" s="48"/>
      <c r="E15" s="48" t="s">
        <v>34</v>
      </c>
      <c r="F15" s="49">
        <f>F10+F11</f>
        <v>1427.94</v>
      </c>
      <c r="G15" s="49">
        <f>G10+G12</f>
        <v>31767.200000000001</v>
      </c>
      <c r="H15" s="49">
        <f>H10+H13</f>
        <v>5671.56</v>
      </c>
      <c r="I15" s="49">
        <f>I10+I14</f>
        <v>6367.91</v>
      </c>
      <c r="J15" s="48"/>
      <c r="K15" s="38"/>
      <c r="L15" s="14"/>
      <c r="M15" s="28"/>
      <c r="N15" s="14"/>
      <c r="O15" s="14"/>
      <c r="P15" s="14"/>
    </row>
    <row r="16" spans="1:17" ht="18.75" x14ac:dyDescent="0.3">
      <c r="A16" s="45">
        <v>43301</v>
      </c>
      <c r="B16" s="46" t="s">
        <v>77</v>
      </c>
      <c r="C16" s="46" t="s">
        <v>75</v>
      </c>
      <c r="D16" s="46" t="s">
        <v>76</v>
      </c>
      <c r="E16" s="46">
        <v>10428</v>
      </c>
      <c r="F16" s="47">
        <v>231</v>
      </c>
      <c r="G16" s="47"/>
      <c r="H16" s="47"/>
      <c r="I16" s="47"/>
      <c r="J16" s="45">
        <v>45493</v>
      </c>
      <c r="K16" s="37"/>
      <c r="M16" s="27"/>
    </row>
    <row r="17" spans="1:16" ht="18.75" x14ac:dyDescent="0.3">
      <c r="A17" s="45">
        <v>43301</v>
      </c>
      <c r="B17" s="46" t="s">
        <v>77</v>
      </c>
      <c r="C17" s="46" t="s">
        <v>75</v>
      </c>
      <c r="D17" s="46" t="s">
        <v>76</v>
      </c>
      <c r="E17" s="46">
        <v>10428</v>
      </c>
      <c r="F17" s="47"/>
      <c r="G17" s="47">
        <v>3750</v>
      </c>
      <c r="H17" s="47"/>
      <c r="I17" s="47"/>
      <c r="J17" s="45">
        <v>45493</v>
      </c>
      <c r="K17" s="37"/>
      <c r="M17" s="27"/>
    </row>
    <row r="18" spans="1:16" ht="18.75" x14ac:dyDescent="0.3">
      <c r="A18" s="45">
        <v>43301</v>
      </c>
      <c r="B18" s="46" t="s">
        <v>77</v>
      </c>
      <c r="C18" s="46" t="s">
        <v>75</v>
      </c>
      <c r="D18" s="46" t="s">
        <v>76</v>
      </c>
      <c r="E18" s="46">
        <v>10428</v>
      </c>
      <c r="F18" s="47"/>
      <c r="G18" s="47"/>
      <c r="H18" s="47">
        <v>590</v>
      </c>
      <c r="I18" s="47"/>
      <c r="J18" s="45">
        <v>45493</v>
      </c>
      <c r="K18" s="37"/>
      <c r="M18" s="27"/>
    </row>
    <row r="19" spans="1:16" ht="18.75" x14ac:dyDescent="0.3">
      <c r="A19" s="45">
        <v>43301</v>
      </c>
      <c r="B19" s="46" t="s">
        <v>77</v>
      </c>
      <c r="C19" s="46" t="s">
        <v>75</v>
      </c>
      <c r="D19" s="46" t="s">
        <v>76</v>
      </c>
      <c r="E19" s="46">
        <v>10428</v>
      </c>
      <c r="F19" s="47"/>
      <c r="G19" s="47"/>
      <c r="H19" s="47"/>
      <c r="I19" s="47">
        <v>182</v>
      </c>
      <c r="J19" s="45">
        <v>45493</v>
      </c>
      <c r="K19" s="37"/>
      <c r="M19" s="27"/>
    </row>
    <row r="20" spans="1:16" ht="18.75" x14ac:dyDescent="0.3">
      <c r="A20" s="48"/>
      <c r="B20" s="48"/>
      <c r="C20" s="48"/>
      <c r="D20" s="48"/>
      <c r="E20" s="48" t="s">
        <v>34</v>
      </c>
      <c r="F20" s="49">
        <f>SUM(F15+F16)</f>
        <v>1658.94</v>
      </c>
      <c r="G20" s="49">
        <f>SUM(G15+G17)</f>
        <v>35517.199999999997</v>
      </c>
      <c r="H20" s="49">
        <f>SUM(H15+H18)</f>
        <v>6261.56</v>
      </c>
      <c r="I20" s="49">
        <f>SUM(I15+I19)</f>
        <v>6549.91</v>
      </c>
      <c r="J20" s="48"/>
      <c r="K20" s="38"/>
      <c r="L20" s="14"/>
      <c r="M20" s="28"/>
      <c r="N20" s="14"/>
      <c r="O20" s="14"/>
      <c r="P20" s="14"/>
    </row>
    <row r="21" spans="1:16" ht="18.75" x14ac:dyDescent="0.3">
      <c r="A21" s="45">
        <v>43311</v>
      </c>
      <c r="B21" s="46" t="s">
        <v>18</v>
      </c>
      <c r="C21" s="46" t="s">
        <v>78</v>
      </c>
      <c r="D21" s="46" t="s">
        <v>79</v>
      </c>
      <c r="E21" s="46">
        <v>3224</v>
      </c>
      <c r="F21" s="47">
        <v>394</v>
      </c>
      <c r="G21" s="47"/>
      <c r="H21" s="47"/>
      <c r="I21" s="47"/>
      <c r="J21" s="45">
        <v>45503</v>
      </c>
      <c r="K21" s="37"/>
      <c r="M21" s="27"/>
    </row>
    <row r="22" spans="1:16" ht="18.75" x14ac:dyDescent="0.3">
      <c r="A22" s="45">
        <v>43311</v>
      </c>
      <c r="B22" s="46" t="s">
        <v>18</v>
      </c>
      <c r="C22" s="46" t="s">
        <v>78</v>
      </c>
      <c r="D22" s="46" t="s">
        <v>79</v>
      </c>
      <c r="E22" s="46">
        <v>3224</v>
      </c>
      <c r="F22" s="47"/>
      <c r="G22" s="47">
        <v>4093</v>
      </c>
      <c r="H22" s="47"/>
      <c r="I22" s="47"/>
      <c r="J22" s="45">
        <v>45503</v>
      </c>
      <c r="K22" s="37"/>
      <c r="M22" s="27"/>
    </row>
    <row r="23" spans="1:16" ht="18.75" x14ac:dyDescent="0.3">
      <c r="A23" s="45">
        <v>43311</v>
      </c>
      <c r="B23" s="46" t="s">
        <v>18</v>
      </c>
      <c r="C23" s="46" t="s">
        <v>78</v>
      </c>
      <c r="D23" s="46" t="s">
        <v>79</v>
      </c>
      <c r="E23" s="46">
        <v>3224</v>
      </c>
      <c r="F23" s="47"/>
      <c r="G23" s="47"/>
      <c r="H23" s="47">
        <v>637</v>
      </c>
      <c r="I23" s="47"/>
      <c r="J23" s="45">
        <v>45503</v>
      </c>
      <c r="K23" s="37"/>
      <c r="M23" s="27"/>
    </row>
    <row r="24" spans="1:16" ht="18.75" x14ac:dyDescent="0.3">
      <c r="A24" s="45">
        <v>43311</v>
      </c>
      <c r="B24" s="46" t="s">
        <v>18</v>
      </c>
      <c r="C24" s="46" t="s">
        <v>78</v>
      </c>
      <c r="D24" s="46" t="s">
        <v>79</v>
      </c>
      <c r="E24" s="46">
        <v>3224</v>
      </c>
      <c r="F24" s="47"/>
      <c r="G24" s="47"/>
      <c r="H24" s="47"/>
      <c r="I24" s="47">
        <v>247</v>
      </c>
      <c r="J24" s="45">
        <v>45503</v>
      </c>
      <c r="K24" s="37"/>
      <c r="M24" s="27"/>
    </row>
    <row r="25" spans="1:16" ht="18.75" x14ac:dyDescent="0.3">
      <c r="A25" s="48"/>
      <c r="B25" s="48"/>
      <c r="C25" s="48"/>
      <c r="D25" s="48"/>
      <c r="E25" s="48" t="s">
        <v>34</v>
      </c>
      <c r="F25" s="49">
        <f>SUM(F20+F21)</f>
        <v>2052.94</v>
      </c>
      <c r="G25" s="49">
        <f>SUM(G20+G22)</f>
        <v>39610.199999999997</v>
      </c>
      <c r="H25" s="49">
        <f>SUM(H20+H23)</f>
        <v>6898.56</v>
      </c>
      <c r="I25" s="49">
        <f>SUM(I20+I24)</f>
        <v>6796.91</v>
      </c>
      <c r="J25" s="48"/>
      <c r="K25" s="38"/>
      <c r="L25" s="14"/>
      <c r="M25" s="28"/>
      <c r="N25" s="14"/>
      <c r="O25" s="14"/>
      <c r="P25" s="14"/>
    </row>
    <row r="26" spans="1:16" ht="18.75" x14ac:dyDescent="0.3">
      <c r="A26" s="50">
        <v>43403</v>
      </c>
      <c r="B26" s="51" t="s">
        <v>81</v>
      </c>
      <c r="C26" s="51" t="s">
        <v>82</v>
      </c>
      <c r="D26" s="51" t="s">
        <v>83</v>
      </c>
      <c r="E26" s="51">
        <v>131</v>
      </c>
      <c r="F26" s="52">
        <v>394</v>
      </c>
      <c r="G26" s="52"/>
      <c r="H26" s="52"/>
      <c r="I26" s="52"/>
      <c r="J26" s="50">
        <v>45595</v>
      </c>
      <c r="K26" s="39"/>
      <c r="L26" s="29"/>
      <c r="M26" s="30"/>
      <c r="N26" s="29"/>
      <c r="O26" s="29"/>
      <c r="P26" s="29"/>
    </row>
    <row r="27" spans="1:16" ht="18.75" x14ac:dyDescent="0.3">
      <c r="A27" s="50">
        <v>43403</v>
      </c>
      <c r="B27" s="51" t="s">
        <v>81</v>
      </c>
      <c r="C27" s="51" t="s">
        <v>82</v>
      </c>
      <c r="D27" s="51" t="s">
        <v>83</v>
      </c>
      <c r="E27" s="51">
        <v>131</v>
      </c>
      <c r="F27" s="52"/>
      <c r="G27" s="52">
        <v>4093</v>
      </c>
      <c r="H27" s="52"/>
      <c r="I27" s="52"/>
      <c r="J27" s="50">
        <v>45595</v>
      </c>
      <c r="K27" s="39"/>
      <c r="L27" s="29"/>
      <c r="M27" s="30"/>
      <c r="N27" s="29"/>
      <c r="O27" s="29"/>
      <c r="P27" s="29"/>
    </row>
    <row r="28" spans="1:16" ht="18.75" x14ac:dyDescent="0.3">
      <c r="A28" s="50">
        <v>43403</v>
      </c>
      <c r="B28" s="51" t="s">
        <v>81</v>
      </c>
      <c r="C28" s="51" t="s">
        <v>82</v>
      </c>
      <c r="D28" s="51" t="s">
        <v>83</v>
      </c>
      <c r="E28" s="51">
        <v>131</v>
      </c>
      <c r="F28" s="52"/>
      <c r="G28" s="52"/>
      <c r="H28" s="52">
        <v>637</v>
      </c>
      <c r="I28" s="52"/>
      <c r="J28" s="50">
        <v>45595</v>
      </c>
      <c r="K28" s="39"/>
      <c r="L28" s="29"/>
      <c r="M28" s="30"/>
      <c r="N28" s="29"/>
      <c r="O28" s="29"/>
      <c r="P28" s="29"/>
    </row>
    <row r="29" spans="1:16" ht="18.75" x14ac:dyDescent="0.3">
      <c r="A29" s="50">
        <v>43403</v>
      </c>
      <c r="B29" s="51" t="s">
        <v>81</v>
      </c>
      <c r="C29" s="51" t="s">
        <v>82</v>
      </c>
      <c r="D29" s="51" t="s">
        <v>83</v>
      </c>
      <c r="E29" s="51">
        <v>131</v>
      </c>
      <c r="F29" s="52"/>
      <c r="G29" s="52"/>
      <c r="H29" s="52"/>
      <c r="I29" s="52">
        <v>247</v>
      </c>
      <c r="J29" s="50">
        <v>45595</v>
      </c>
      <c r="K29" s="39"/>
      <c r="L29" s="29"/>
      <c r="M29" s="30"/>
      <c r="N29" s="29"/>
      <c r="O29" s="29"/>
      <c r="P29" s="29"/>
    </row>
    <row r="30" spans="1:16" ht="18.75" x14ac:dyDescent="0.3">
      <c r="A30" s="53"/>
      <c r="B30" s="53"/>
      <c r="C30" s="53"/>
      <c r="D30" s="53"/>
      <c r="E30" s="53" t="s">
        <v>34</v>
      </c>
      <c r="F30" s="54">
        <f>SUM(F25+F26)</f>
        <v>2446.94</v>
      </c>
      <c r="G30" s="54">
        <f>SUM(G25+G27)</f>
        <v>43703.199999999997</v>
      </c>
      <c r="H30" s="54">
        <f>SUM(H25+H28)</f>
        <v>7535.56</v>
      </c>
      <c r="I30" s="54">
        <f>SUM(I25+I29)</f>
        <v>7043.91</v>
      </c>
      <c r="J30" s="53"/>
      <c r="K30" s="40"/>
      <c r="L30" s="31"/>
      <c r="M30" s="32"/>
      <c r="N30" s="31"/>
      <c r="O30" s="31"/>
      <c r="P30" s="31"/>
    </row>
    <row r="31" spans="1:16" ht="18.75" x14ac:dyDescent="0.3">
      <c r="A31" s="51" t="s">
        <v>84</v>
      </c>
      <c r="B31" s="51" t="s">
        <v>104</v>
      </c>
      <c r="C31" s="51" t="s">
        <v>85</v>
      </c>
      <c r="D31" s="51" t="s">
        <v>86</v>
      </c>
      <c r="E31" s="51">
        <v>1084</v>
      </c>
      <c r="F31" s="55">
        <v>394</v>
      </c>
      <c r="G31" s="55"/>
      <c r="H31" s="55"/>
      <c r="I31" s="55"/>
      <c r="J31" s="50">
        <v>45597</v>
      </c>
      <c r="K31" s="39"/>
      <c r="L31" s="29"/>
      <c r="M31" s="30"/>
      <c r="N31" s="29"/>
      <c r="O31" s="29"/>
      <c r="P31" s="29"/>
    </row>
    <row r="32" spans="1:16" ht="18.75" x14ac:dyDescent="0.3">
      <c r="A32" s="51" t="s">
        <v>84</v>
      </c>
      <c r="B32" s="51" t="s">
        <v>104</v>
      </c>
      <c r="C32" s="51" t="s">
        <v>85</v>
      </c>
      <c r="D32" s="51" t="s">
        <v>86</v>
      </c>
      <c r="E32" s="51">
        <v>1084</v>
      </c>
      <c r="F32" s="55"/>
      <c r="G32" s="55">
        <v>4093</v>
      </c>
      <c r="H32" s="55"/>
      <c r="I32" s="55"/>
      <c r="J32" s="50">
        <v>45597</v>
      </c>
      <c r="K32" s="39"/>
      <c r="L32" s="29"/>
      <c r="M32" s="30"/>
      <c r="N32" s="29"/>
      <c r="O32" s="29"/>
      <c r="P32" s="29"/>
    </row>
    <row r="33" spans="1:16" ht="18.75" x14ac:dyDescent="0.3">
      <c r="A33" s="51" t="s">
        <v>84</v>
      </c>
      <c r="B33" s="51" t="s">
        <v>104</v>
      </c>
      <c r="C33" s="51" t="s">
        <v>85</v>
      </c>
      <c r="D33" s="51" t="s">
        <v>86</v>
      </c>
      <c r="E33" s="51">
        <v>1084</v>
      </c>
      <c r="F33" s="55"/>
      <c r="G33" s="55"/>
      <c r="H33" s="55">
        <v>637</v>
      </c>
      <c r="I33" s="55"/>
      <c r="J33" s="50">
        <v>45597</v>
      </c>
      <c r="K33" s="39"/>
      <c r="L33" s="29"/>
      <c r="M33" s="30"/>
      <c r="N33" s="29"/>
      <c r="O33" s="29"/>
      <c r="P33" s="29"/>
    </row>
    <row r="34" spans="1:16" ht="18.75" x14ac:dyDescent="0.3">
      <c r="A34" s="51" t="s">
        <v>84</v>
      </c>
      <c r="B34" s="51" t="s">
        <v>104</v>
      </c>
      <c r="C34" s="51" t="s">
        <v>85</v>
      </c>
      <c r="D34" s="51" t="s">
        <v>86</v>
      </c>
      <c r="E34" s="51">
        <v>1084</v>
      </c>
      <c r="F34" s="55"/>
      <c r="G34" s="55"/>
      <c r="H34" s="55"/>
      <c r="I34" s="55">
        <v>247</v>
      </c>
      <c r="J34" s="50">
        <v>45597</v>
      </c>
      <c r="K34" s="39"/>
      <c r="L34" s="29"/>
      <c r="M34" s="30"/>
      <c r="N34" s="29"/>
      <c r="O34" s="29"/>
      <c r="P34" s="29"/>
    </row>
    <row r="35" spans="1:16" ht="18.75" x14ac:dyDescent="0.3">
      <c r="A35" s="53"/>
      <c r="B35" s="53"/>
      <c r="C35" s="53"/>
      <c r="D35" s="53"/>
      <c r="E35" s="53" t="s">
        <v>34</v>
      </c>
      <c r="F35" s="54">
        <f>SUM(F30+F31)</f>
        <v>2840.94</v>
      </c>
      <c r="G35" s="54">
        <f>SUM(G30+G32)</f>
        <v>47796.2</v>
      </c>
      <c r="H35" s="54">
        <f>SUM(H30+H33)</f>
        <v>8172.56</v>
      </c>
      <c r="I35" s="54">
        <f>SUM(I30+I34)</f>
        <v>7290.91</v>
      </c>
      <c r="J35" s="53"/>
      <c r="K35" s="40"/>
      <c r="L35" s="31"/>
      <c r="M35" s="32"/>
      <c r="N35" s="31"/>
      <c r="O35" s="31"/>
      <c r="P35" s="31"/>
    </row>
    <row r="36" spans="1:16" ht="18.75" x14ac:dyDescent="0.3">
      <c r="A36" s="50">
        <v>43458</v>
      </c>
      <c r="B36" s="51" t="s">
        <v>18</v>
      </c>
      <c r="C36" s="51" t="s">
        <v>88</v>
      </c>
      <c r="D36" s="51" t="s">
        <v>79</v>
      </c>
      <c r="E36" s="51">
        <v>3282</v>
      </c>
      <c r="F36" s="55">
        <v>394</v>
      </c>
      <c r="G36" s="55"/>
      <c r="H36" s="55"/>
      <c r="I36" s="55"/>
      <c r="J36" s="50">
        <v>45650</v>
      </c>
      <c r="K36" s="39"/>
      <c r="L36" s="29"/>
      <c r="M36" s="30"/>
      <c r="N36" s="29"/>
      <c r="O36" s="29"/>
      <c r="P36" s="29"/>
    </row>
    <row r="37" spans="1:16" ht="18.75" x14ac:dyDescent="0.3">
      <c r="A37" s="50">
        <v>43458</v>
      </c>
      <c r="B37" s="51" t="s">
        <v>18</v>
      </c>
      <c r="C37" s="51" t="s">
        <v>88</v>
      </c>
      <c r="D37" s="51" t="s">
        <v>79</v>
      </c>
      <c r="E37" s="51">
        <v>3282</v>
      </c>
      <c r="F37" s="55"/>
      <c r="G37" s="55">
        <v>4093</v>
      </c>
      <c r="H37" s="55"/>
      <c r="I37" s="55"/>
      <c r="J37" s="50">
        <v>45650</v>
      </c>
      <c r="K37" s="39"/>
      <c r="L37" s="29"/>
      <c r="M37" s="30"/>
      <c r="N37" s="29"/>
      <c r="O37" s="29"/>
      <c r="P37" s="29"/>
    </row>
    <row r="38" spans="1:16" ht="18.75" x14ac:dyDescent="0.3">
      <c r="A38" s="50">
        <v>43458</v>
      </c>
      <c r="B38" s="51" t="s">
        <v>18</v>
      </c>
      <c r="C38" s="51" t="s">
        <v>88</v>
      </c>
      <c r="D38" s="51" t="s">
        <v>79</v>
      </c>
      <c r="E38" s="46">
        <v>3282</v>
      </c>
      <c r="F38" s="56"/>
      <c r="G38" s="56"/>
      <c r="H38" s="47">
        <v>637</v>
      </c>
      <c r="I38" s="56"/>
      <c r="J38" s="50">
        <v>45650</v>
      </c>
      <c r="K38" s="37"/>
      <c r="M38" s="27"/>
    </row>
    <row r="39" spans="1:16" ht="18.75" x14ac:dyDescent="0.3">
      <c r="A39" s="50">
        <v>43458</v>
      </c>
      <c r="B39" s="51" t="s">
        <v>18</v>
      </c>
      <c r="C39" s="51" t="s">
        <v>88</v>
      </c>
      <c r="D39" s="51" t="s">
        <v>79</v>
      </c>
      <c r="E39" s="46">
        <v>3282</v>
      </c>
      <c r="F39" s="56"/>
      <c r="G39" s="56"/>
      <c r="H39" s="56"/>
      <c r="I39" s="47">
        <v>247</v>
      </c>
      <c r="J39" s="50">
        <v>45650</v>
      </c>
      <c r="K39" s="37"/>
      <c r="M39" s="27"/>
    </row>
    <row r="40" spans="1:16" ht="18.75" x14ac:dyDescent="0.3">
      <c r="A40" s="57"/>
      <c r="B40" s="53"/>
      <c r="C40" s="53"/>
      <c r="D40" s="53"/>
      <c r="E40" s="53" t="s">
        <v>34</v>
      </c>
      <c r="F40" s="54">
        <f>F35+F36</f>
        <v>3234.94</v>
      </c>
      <c r="G40" s="54">
        <f>G35+G37</f>
        <v>51889.2</v>
      </c>
      <c r="H40" s="54">
        <f>H35+H38</f>
        <v>8809.5600000000013</v>
      </c>
      <c r="I40" s="54">
        <f>I35+I39</f>
        <v>7537.91</v>
      </c>
      <c r="J40" s="53"/>
      <c r="K40" s="40"/>
      <c r="L40" s="31"/>
      <c r="M40" s="32"/>
      <c r="N40" s="31"/>
      <c r="O40" s="31"/>
      <c r="P40" s="31"/>
    </row>
    <row r="41" spans="1:16" ht="19.5" thickBot="1" x14ac:dyDescent="0.35">
      <c r="A41" s="50"/>
      <c r="B41" s="51"/>
      <c r="C41" s="51"/>
      <c r="D41" s="51"/>
      <c r="E41" s="46"/>
      <c r="F41" s="46"/>
      <c r="G41" s="46"/>
      <c r="H41" s="46"/>
      <c r="I41" s="46"/>
      <c r="J41" s="46"/>
      <c r="K41" s="37"/>
      <c r="M41" s="27"/>
    </row>
    <row r="42" spans="1:16" ht="19.5" thickBot="1" x14ac:dyDescent="0.35">
      <c r="A42" s="46"/>
      <c r="B42" s="46"/>
      <c r="C42" s="46"/>
      <c r="D42" s="46"/>
      <c r="E42" s="58"/>
      <c r="F42" s="59" t="s">
        <v>9</v>
      </c>
      <c r="G42" s="59" t="s">
        <v>10</v>
      </c>
      <c r="H42" s="59" t="s">
        <v>11</v>
      </c>
      <c r="I42" s="59" t="s">
        <v>12</v>
      </c>
      <c r="J42" s="46"/>
      <c r="K42" s="37"/>
      <c r="M42" s="27"/>
    </row>
    <row r="43" spans="1:16" ht="19.5" thickBot="1" x14ac:dyDescent="0.35">
      <c r="A43" s="46"/>
      <c r="B43" s="46"/>
      <c r="C43" s="46"/>
      <c r="D43" s="46"/>
      <c r="E43" s="60" t="s">
        <v>89</v>
      </c>
      <c r="F43" s="61">
        <f>F6+F11+F16+F21+F26+F31+F36</f>
        <v>2269</v>
      </c>
      <c r="G43" s="61">
        <f>G7+G12+G17+G22+G27+G32+G37</f>
        <v>27622</v>
      </c>
      <c r="H43" s="61">
        <f>H8+H13+H18+H23+H28+H33+H38</f>
        <v>4318</v>
      </c>
      <c r="I43" s="61">
        <f>I9+I14+I19+I24+I29+I34+I39</f>
        <v>1534</v>
      </c>
      <c r="J43" s="68">
        <f>SUM(F43:I43)</f>
        <v>35743</v>
      </c>
      <c r="K43" s="37"/>
      <c r="M43" s="27"/>
    </row>
    <row r="44" spans="1:16" ht="19.5" thickBot="1" x14ac:dyDescent="0.35">
      <c r="A44" s="46"/>
      <c r="B44" s="46"/>
      <c r="C44" s="46"/>
      <c r="D44" s="46"/>
      <c r="E44" s="62" t="s">
        <v>90</v>
      </c>
      <c r="F44" s="63">
        <f>F40</f>
        <v>3234.94</v>
      </c>
      <c r="G44" s="63">
        <f>G40</f>
        <v>51889.2</v>
      </c>
      <c r="H44" s="63">
        <f>H40</f>
        <v>8809.5600000000013</v>
      </c>
      <c r="I44" s="63">
        <f>I40</f>
        <v>7537.91</v>
      </c>
      <c r="J44" s="46"/>
      <c r="K44" s="37"/>
      <c r="M44" s="27"/>
    </row>
    <row r="45" spans="1:16" ht="19.5" thickBot="1" x14ac:dyDescent="0.35">
      <c r="A45" s="46"/>
      <c r="B45" s="46"/>
      <c r="C45" s="46"/>
      <c r="D45" s="46"/>
      <c r="E45" s="64" t="s">
        <v>80</v>
      </c>
      <c r="F45" s="65">
        <f>M10</f>
        <v>1000</v>
      </c>
      <c r="G45" s="65">
        <f>M15</f>
        <v>0</v>
      </c>
      <c r="H45" s="65">
        <f>N15</f>
        <v>0</v>
      </c>
      <c r="I45" s="65">
        <f>O15</f>
        <v>0</v>
      </c>
      <c r="J45" s="46"/>
      <c r="K45" s="37"/>
      <c r="M45" s="27"/>
    </row>
    <row r="46" spans="1:16" ht="19.5" thickBot="1" x14ac:dyDescent="0.35">
      <c r="A46" s="46"/>
      <c r="B46" s="46"/>
      <c r="C46" s="46"/>
      <c r="D46" s="46"/>
      <c r="E46" s="66" t="s">
        <v>52</v>
      </c>
      <c r="F46" s="67">
        <v>6.37</v>
      </c>
      <c r="G46" s="67">
        <v>226.47</v>
      </c>
      <c r="H46" s="67">
        <v>39.69</v>
      </c>
      <c r="I46" s="67">
        <v>40.630000000000003</v>
      </c>
      <c r="J46" s="68">
        <f>SUM(F46:I46)</f>
        <v>313.15999999999997</v>
      </c>
      <c r="K46" s="37"/>
      <c r="M46" s="27"/>
    </row>
    <row r="47" spans="1:16" ht="19.5" thickBot="1" x14ac:dyDescent="0.35">
      <c r="A47" s="46"/>
      <c r="B47" s="46"/>
      <c r="C47" s="46"/>
      <c r="D47" s="46"/>
      <c r="E47" s="69" t="s">
        <v>87</v>
      </c>
      <c r="F47" s="34">
        <f>F44-F45+F46</f>
        <v>2241.31</v>
      </c>
      <c r="G47" s="34">
        <f>G44-G45+G46</f>
        <v>52115.67</v>
      </c>
      <c r="H47" s="34">
        <f>H44-H45+H46</f>
        <v>8849.2500000000018</v>
      </c>
      <c r="I47" s="34">
        <f>I44-I45+I46</f>
        <v>7578.54</v>
      </c>
      <c r="J47" s="68">
        <f>SUM(F47:I47)</f>
        <v>70784.76999999999</v>
      </c>
      <c r="K47" s="37"/>
      <c r="M47" s="27"/>
    </row>
    <row r="48" spans="1:16" ht="18.75" x14ac:dyDescent="0.3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37"/>
      <c r="M48" s="27"/>
    </row>
    <row r="49" spans="1:13" ht="18.75" x14ac:dyDescent="0.3">
      <c r="A49" s="46"/>
      <c r="B49" s="46"/>
      <c r="C49" s="46"/>
      <c r="D49" s="46"/>
      <c r="E49" s="46"/>
      <c r="F49" s="192" t="s">
        <v>93</v>
      </c>
      <c r="G49" s="192"/>
      <c r="H49" s="192"/>
      <c r="I49" s="46"/>
      <c r="J49" s="46"/>
      <c r="K49" s="37"/>
      <c r="M49" s="27"/>
    </row>
    <row r="50" spans="1:13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M50" s="27"/>
    </row>
    <row r="51" spans="1:13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M51" s="27"/>
    </row>
    <row r="52" spans="1:13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M52" s="27"/>
    </row>
    <row r="53" spans="1:13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M53" s="27"/>
    </row>
    <row r="54" spans="1:13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</row>
    <row r="55" spans="1:13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</row>
    <row r="56" spans="1:13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</row>
    <row r="57" spans="1:13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</row>
    <row r="58" spans="1:13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</row>
    <row r="59" spans="1:13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</row>
    <row r="60" spans="1:13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</row>
    <row r="61" spans="1:13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</row>
    <row r="62" spans="1:13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</row>
    <row r="63" spans="1:13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</row>
    <row r="64" spans="1:13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</row>
    <row r="65" spans="1:10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</row>
    <row r="66" spans="1:10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</row>
    <row r="67" spans="1:10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</row>
    <row r="68" spans="1:10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</row>
    <row r="69" spans="1:10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</row>
    <row r="70" spans="1:10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</row>
    <row r="71" spans="1:10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</row>
    <row r="72" spans="1:10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</row>
    <row r="73" spans="1:10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</row>
    <row r="74" spans="1:10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</row>
    <row r="75" spans="1:10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</row>
    <row r="76" spans="1:10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</row>
    <row r="77" spans="1:10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</row>
    <row r="78" spans="1:10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</row>
    <row r="79" spans="1:10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</row>
    <row r="80" spans="1:10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</row>
    <row r="81" spans="1:10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</row>
    <row r="82" spans="1:10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</row>
    <row r="83" spans="1:10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</row>
    <row r="84" spans="1:10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</row>
    <row r="85" spans="1:10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</row>
    <row r="86" spans="1:10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</row>
    <row r="87" spans="1:10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</row>
    <row r="88" spans="1:10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</row>
    <row r="89" spans="1:10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</row>
    <row r="90" spans="1:10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</row>
    <row r="91" spans="1:10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</row>
    <row r="92" spans="1:10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</row>
    <row r="93" spans="1:10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</row>
    <row r="94" spans="1:10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</row>
    <row r="95" spans="1:10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</row>
    <row r="96" spans="1:10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</row>
    <row r="97" spans="1:10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</row>
    <row r="98" spans="1:10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</row>
    <row r="99" spans="1:10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</row>
    <row r="100" spans="1:10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</row>
    <row r="101" spans="1:10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</row>
    <row r="102" spans="1:10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</row>
    <row r="103" spans="1:10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</row>
    <row r="104" spans="1:10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</row>
    <row r="105" spans="1:10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</row>
    <row r="106" spans="1:10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</row>
    <row r="107" spans="1:10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</row>
    <row r="108" spans="1:10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</row>
    <row r="109" spans="1:10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</row>
    <row r="110" spans="1:10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</row>
    <row r="111" spans="1:10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</row>
    <row r="112" spans="1:10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</row>
    <row r="113" spans="1:10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</row>
    <row r="114" spans="1:10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</row>
    <row r="115" spans="1:10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</row>
    <row r="116" spans="1:10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</row>
    <row r="117" spans="1:10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</row>
    <row r="118" spans="1:10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</row>
    <row r="119" spans="1:10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</row>
    <row r="120" spans="1:10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</row>
    <row r="121" spans="1:10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</row>
    <row r="122" spans="1:10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</row>
    <row r="123" spans="1:10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</row>
    <row r="124" spans="1:10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</row>
    <row r="125" spans="1:10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</row>
    <row r="126" spans="1:10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</row>
    <row r="127" spans="1:10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</row>
    <row r="128" spans="1:10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</row>
    <row r="129" spans="1:10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</row>
    <row r="130" spans="1:10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</row>
    <row r="131" spans="1:10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</row>
    <row r="132" spans="1:10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</row>
    <row r="133" spans="1:10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</row>
    <row r="134" spans="1:10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</row>
    <row r="135" spans="1:10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</row>
    <row r="136" spans="1:10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</row>
    <row r="137" spans="1:10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</row>
    <row r="138" spans="1:10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</row>
    <row r="139" spans="1:10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</row>
    <row r="140" spans="1:10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</row>
    <row r="141" spans="1:10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</row>
    <row r="142" spans="1:10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</row>
    <row r="143" spans="1:10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</row>
    <row r="144" spans="1:10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</row>
    <row r="145" spans="1:10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</row>
    <row r="146" spans="1:10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</row>
    <row r="147" spans="1:10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</row>
    <row r="148" spans="1:10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</row>
    <row r="149" spans="1:10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</row>
    <row r="150" spans="1:10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</row>
    <row r="151" spans="1:10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</row>
    <row r="152" spans="1:10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</row>
    <row r="153" spans="1:10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</row>
    <row r="154" spans="1:10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</row>
    <row r="155" spans="1:10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</row>
    <row r="156" spans="1:10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</row>
    <row r="157" spans="1:10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</row>
    <row r="158" spans="1:10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</row>
    <row r="159" spans="1:10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</row>
    <row r="160" spans="1:10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</row>
    <row r="161" spans="1:10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</row>
    <row r="162" spans="1:10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</row>
    <row r="163" spans="1:10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</row>
    <row r="164" spans="1:10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</row>
    <row r="165" spans="1:10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</row>
    <row r="166" spans="1:10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</row>
    <row r="167" spans="1:10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</row>
    <row r="168" spans="1:10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</row>
    <row r="169" spans="1:10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</row>
    <row r="170" spans="1:10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</row>
    <row r="171" spans="1:10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</row>
    <row r="172" spans="1:10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</row>
    <row r="173" spans="1:10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</row>
    <row r="174" spans="1:10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</row>
    <row r="175" spans="1:10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</row>
    <row r="176" spans="1:10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</row>
    <row r="177" spans="1:10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</row>
    <row r="178" spans="1:10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</row>
    <row r="179" spans="1:10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</row>
    <row r="180" spans="1:10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</row>
    <row r="181" spans="1:10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</row>
    <row r="182" spans="1:10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</row>
    <row r="183" spans="1:10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</row>
    <row r="184" spans="1:10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</row>
    <row r="185" spans="1:10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</row>
    <row r="186" spans="1:10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</row>
    <row r="187" spans="1:10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</row>
    <row r="188" spans="1:10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</row>
    <row r="189" spans="1:10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</row>
    <row r="190" spans="1:10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</row>
    <row r="191" spans="1:10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</row>
    <row r="192" spans="1:10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</row>
    <row r="193" spans="1:10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</row>
    <row r="194" spans="1:10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</row>
    <row r="195" spans="1:10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</row>
    <row r="196" spans="1:10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</row>
    <row r="197" spans="1:10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</row>
    <row r="198" spans="1:10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</row>
    <row r="199" spans="1:10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</row>
    <row r="200" spans="1:10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</row>
    <row r="201" spans="1:10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</row>
    <row r="202" spans="1:10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</row>
    <row r="203" spans="1:10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</row>
    <row r="204" spans="1:10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</row>
    <row r="205" spans="1:10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</row>
    <row r="206" spans="1:10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</row>
    <row r="207" spans="1:10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</row>
    <row r="208" spans="1:10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</row>
    <row r="209" spans="1:10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</row>
    <row r="210" spans="1:10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</row>
    <row r="211" spans="1:10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</row>
    <row r="212" spans="1:10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</row>
    <row r="213" spans="1:10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</row>
    <row r="214" spans="1:10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</row>
    <row r="215" spans="1:10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</row>
    <row r="216" spans="1:10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</row>
    <row r="217" spans="1:10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</row>
    <row r="218" spans="1:10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</row>
    <row r="219" spans="1:10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</row>
    <row r="220" spans="1:10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</row>
    <row r="221" spans="1:10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</row>
    <row r="222" spans="1:10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</row>
    <row r="223" spans="1:10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</row>
    <row r="224" spans="1:10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</row>
    <row r="225" spans="1:10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</row>
    <row r="226" spans="1:10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</row>
    <row r="227" spans="1:10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</row>
    <row r="228" spans="1:10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</row>
    <row r="229" spans="1:10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</row>
    <row r="230" spans="1:10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</row>
    <row r="231" spans="1:10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</row>
    <row r="232" spans="1:10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</row>
    <row r="233" spans="1:10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</row>
    <row r="234" spans="1:10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</row>
    <row r="235" spans="1:10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</row>
    <row r="236" spans="1:10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</row>
    <row r="237" spans="1:10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</row>
    <row r="238" spans="1:10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</row>
    <row r="239" spans="1:10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</row>
    <row r="240" spans="1:10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</row>
    <row r="241" spans="1:10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</row>
    <row r="242" spans="1:10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</row>
    <row r="243" spans="1:10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</row>
    <row r="244" spans="1:10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</row>
    <row r="245" spans="1:10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</row>
    <row r="246" spans="1:10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</row>
    <row r="247" spans="1:10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</row>
    <row r="248" spans="1:10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</row>
    <row r="249" spans="1:10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</row>
    <row r="250" spans="1:10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</row>
    <row r="251" spans="1:10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</row>
    <row r="252" spans="1:10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</row>
    <row r="253" spans="1:10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</row>
    <row r="255" spans="1:10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</row>
    <row r="256" spans="1:10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</row>
    <row r="257" spans="1:10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</row>
    <row r="258" spans="1:10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</row>
    <row r="259" spans="1:10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</row>
    <row r="260" spans="1:10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</row>
    <row r="261" spans="1:10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</row>
    <row r="262" spans="1:10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</row>
    <row r="263" spans="1:10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</row>
    <row r="264" spans="1:10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</row>
    <row r="265" spans="1:10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</row>
    <row r="266" spans="1:10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</row>
    <row r="267" spans="1:10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</row>
    <row r="268" spans="1:10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</row>
    <row r="269" spans="1:10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</row>
    <row r="270" spans="1:10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</row>
    <row r="271" spans="1:10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</row>
    <row r="272" spans="1:10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</row>
    <row r="273" spans="1:10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</row>
    <row r="274" spans="1:10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</row>
    <row r="275" spans="1:10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</row>
    <row r="276" spans="1:10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</row>
    <row r="277" spans="1:10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</row>
    <row r="278" spans="1:10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</row>
    <row r="279" spans="1:10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</row>
    <row r="280" spans="1:10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</row>
    <row r="281" spans="1:10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</row>
    <row r="282" spans="1:10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</row>
    <row r="283" spans="1:10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</row>
    <row r="284" spans="1:10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</row>
    <row r="285" spans="1:10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</row>
    <row r="286" spans="1:10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</row>
    <row r="287" spans="1:10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</row>
    <row r="288" spans="1:10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</row>
    <row r="289" spans="1:10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</row>
    <row r="290" spans="1:10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</row>
    <row r="291" spans="1:10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</row>
    <row r="292" spans="1:10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</row>
    <row r="293" spans="1:10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</row>
    <row r="294" spans="1:10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</row>
    <row r="295" spans="1:10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</row>
    <row r="296" spans="1:10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</row>
    <row r="297" spans="1:10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</row>
    <row r="298" spans="1:10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</row>
    <row r="299" spans="1:10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</row>
    <row r="300" spans="1:10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</row>
    <row r="301" spans="1:10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</row>
    <row r="302" spans="1:10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</row>
    <row r="303" spans="1:10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</row>
    <row r="304" spans="1:10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</row>
    <row r="305" spans="1:10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</row>
    <row r="306" spans="1:10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</row>
    <row r="307" spans="1:10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</row>
    <row r="308" spans="1:10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</row>
    <row r="309" spans="1:10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</row>
    <row r="310" spans="1:10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</row>
    <row r="311" spans="1:10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</row>
    <row r="312" spans="1:10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</row>
    <row r="313" spans="1:10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</row>
    <row r="314" spans="1:10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</row>
    <row r="315" spans="1:10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</row>
    <row r="316" spans="1:10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</row>
    <row r="317" spans="1:10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</row>
    <row r="318" spans="1:10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</row>
    <row r="319" spans="1:10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</row>
    <row r="320" spans="1:10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</row>
    <row r="321" spans="1:10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</row>
    <row r="322" spans="1:10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</row>
    <row r="323" spans="1:10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</row>
    <row r="324" spans="1:10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</row>
    <row r="325" spans="1:10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</row>
    <row r="326" spans="1:10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</row>
    <row r="327" spans="1:10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</row>
    <row r="328" spans="1:10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</row>
    <row r="329" spans="1:10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</row>
    <row r="330" spans="1:10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</row>
    <row r="331" spans="1:10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</row>
    <row r="332" spans="1:10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</row>
    <row r="333" spans="1:10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</row>
    <row r="334" spans="1:10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</row>
    <row r="335" spans="1:10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</row>
    <row r="336" spans="1:10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</row>
    <row r="337" spans="1:10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</row>
    <row r="338" spans="1:10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</row>
    <row r="339" spans="1:10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</row>
    <row r="340" spans="1:10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</row>
    <row r="341" spans="1:10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</row>
    <row r="342" spans="1:10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</row>
    <row r="343" spans="1:10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</row>
    <row r="344" spans="1:10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</row>
    <row r="345" spans="1:10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</row>
    <row r="346" spans="1:10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</row>
    <row r="347" spans="1:10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</row>
    <row r="348" spans="1:10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</row>
    <row r="349" spans="1:10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</row>
    <row r="350" spans="1:10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</row>
    <row r="351" spans="1:10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</row>
    <row r="352" spans="1:10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</row>
    <row r="353" spans="1:10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</row>
    <row r="354" spans="1:10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</row>
    <row r="355" spans="1:10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</row>
    <row r="356" spans="1:10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</row>
    <row r="357" spans="1:10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</row>
    <row r="358" spans="1:10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</row>
    <row r="359" spans="1:10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</row>
    <row r="360" spans="1:10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</row>
    <row r="361" spans="1:10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</row>
    <row r="362" spans="1:10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</row>
    <row r="363" spans="1:10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</row>
    <row r="364" spans="1:10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</row>
    <row r="365" spans="1:10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</row>
    <row r="366" spans="1:10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</row>
    <row r="367" spans="1:10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</row>
    <row r="368" spans="1:10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</row>
    <row r="369" spans="1:10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</row>
    <row r="370" spans="1:10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</row>
    <row r="371" spans="1:10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</row>
    <row r="372" spans="1:10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</row>
    <row r="373" spans="1:10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</row>
    <row r="374" spans="1:10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</row>
    <row r="375" spans="1:10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</row>
    <row r="376" spans="1:10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</row>
    <row r="377" spans="1:10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</row>
    <row r="378" spans="1:10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</row>
    <row r="379" spans="1:10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</row>
    <row r="380" spans="1:10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</row>
    <row r="381" spans="1:10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</row>
    <row r="382" spans="1:10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</row>
    <row r="383" spans="1:10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</row>
    <row r="384" spans="1:10" x14ac:dyDescent="0.25">
      <c r="A384" s="7"/>
      <c r="B384" s="7"/>
      <c r="C384" s="7"/>
      <c r="D384" s="7"/>
      <c r="J384" s="7"/>
    </row>
  </sheetData>
  <mergeCells count="5">
    <mergeCell ref="A1:D1"/>
    <mergeCell ref="A2:D2"/>
    <mergeCell ref="F3:I3"/>
    <mergeCell ref="A3:D3"/>
    <mergeCell ref="F49:H49"/>
  </mergeCells>
  <pageMargins left="0.7" right="0.7" top="0.75" bottom="0.75" header="0.3" footer="0.3"/>
  <pageSetup paperSize="3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topLeftCell="B34" workbookViewId="0">
      <selection activeCell="J48" sqref="J48"/>
    </sheetView>
  </sheetViews>
  <sheetFormatPr defaultRowHeight="15" x14ac:dyDescent="0.25"/>
  <cols>
    <col min="1" max="1" width="12.7109375" customWidth="1"/>
    <col min="2" max="2" width="26.7109375" customWidth="1"/>
    <col min="3" max="3" width="11.5703125" customWidth="1"/>
    <col min="4" max="4" width="18.28515625" customWidth="1"/>
    <col min="5" max="5" width="13" customWidth="1"/>
    <col min="6" max="6" width="16.5703125" customWidth="1"/>
    <col min="7" max="7" width="15.85546875" customWidth="1"/>
    <col min="8" max="8" width="16.140625" customWidth="1"/>
    <col min="9" max="9" width="16.42578125" customWidth="1"/>
    <col min="10" max="10" width="17.42578125" customWidth="1"/>
    <col min="11" max="11" width="13.7109375" customWidth="1"/>
    <col min="12" max="12" width="26.28515625" customWidth="1"/>
    <col min="13" max="13" width="16.42578125" customWidth="1"/>
    <col min="14" max="14" width="15.140625" customWidth="1"/>
    <col min="15" max="15" width="13" customWidth="1"/>
    <col min="16" max="16" width="15.140625" customWidth="1"/>
    <col min="17" max="17" width="10.7109375" customWidth="1"/>
  </cols>
  <sheetData>
    <row r="1" spans="1:17" ht="28.5" x14ac:dyDescent="0.45">
      <c r="A1" s="196" t="s">
        <v>3</v>
      </c>
      <c r="B1" s="197"/>
      <c r="C1" s="197"/>
      <c r="D1" s="198"/>
      <c r="E1" s="12"/>
      <c r="F1" s="12"/>
      <c r="G1" s="12"/>
      <c r="H1" s="12"/>
      <c r="I1" s="12"/>
    </row>
    <row r="2" spans="1:17" ht="24" thickBot="1" x14ac:dyDescent="0.4">
      <c r="A2" s="199" t="s">
        <v>0</v>
      </c>
      <c r="B2" s="200"/>
      <c r="C2" s="200"/>
      <c r="D2" s="201"/>
      <c r="E2" s="13"/>
      <c r="F2" s="13"/>
      <c r="G2" s="13"/>
      <c r="H2" s="13"/>
      <c r="I2" s="13"/>
    </row>
    <row r="3" spans="1:17" ht="24" thickBot="1" x14ac:dyDescent="0.4">
      <c r="A3" s="202" t="s">
        <v>91</v>
      </c>
      <c r="B3" s="203"/>
      <c r="C3" s="203"/>
      <c r="D3" s="204"/>
      <c r="E3" s="1"/>
      <c r="F3" s="205" t="s">
        <v>92</v>
      </c>
      <c r="G3" s="206"/>
      <c r="H3" s="206"/>
      <c r="I3" s="207"/>
    </row>
    <row r="4" spans="1:17" ht="24" thickBot="1" x14ac:dyDescent="0.4">
      <c r="A4" s="1"/>
      <c r="B4" s="1"/>
      <c r="C4" s="1"/>
      <c r="D4" s="1"/>
      <c r="E4" s="1"/>
      <c r="F4" s="142">
        <v>2241.66</v>
      </c>
      <c r="G4" s="143">
        <v>52115.89</v>
      </c>
      <c r="H4" s="143">
        <v>8849.2000000000007</v>
      </c>
      <c r="I4" s="143">
        <v>7578.02</v>
      </c>
    </row>
    <row r="5" spans="1:17" x14ac:dyDescent="0.25">
      <c r="A5" s="117" t="s">
        <v>13</v>
      </c>
      <c r="B5" s="117" t="s">
        <v>4</v>
      </c>
      <c r="C5" s="117" t="s">
        <v>5</v>
      </c>
      <c r="D5" s="117" t="s">
        <v>6</v>
      </c>
      <c r="E5" s="118" t="s">
        <v>2</v>
      </c>
      <c r="F5" s="119" t="s">
        <v>9</v>
      </c>
      <c r="G5" s="119" t="s">
        <v>10</v>
      </c>
      <c r="H5" s="119" t="s">
        <v>11</v>
      </c>
      <c r="I5" s="119" t="s">
        <v>12</v>
      </c>
      <c r="J5" s="120" t="s">
        <v>17</v>
      </c>
      <c r="K5" s="144" t="s">
        <v>1</v>
      </c>
      <c r="L5" s="145" t="s">
        <v>41</v>
      </c>
      <c r="M5" s="146" t="s">
        <v>9</v>
      </c>
      <c r="N5" s="146" t="s">
        <v>10</v>
      </c>
      <c r="O5" s="146" t="s">
        <v>11</v>
      </c>
      <c r="P5" s="147" t="s">
        <v>115</v>
      </c>
      <c r="Q5" s="148" t="s">
        <v>2</v>
      </c>
    </row>
    <row r="6" spans="1:17" x14ac:dyDescent="0.25">
      <c r="A6" s="121">
        <v>43481</v>
      </c>
      <c r="B6" s="122" t="s">
        <v>94</v>
      </c>
      <c r="C6" s="122" t="s">
        <v>95</v>
      </c>
      <c r="D6" s="122" t="s">
        <v>96</v>
      </c>
      <c r="E6" s="122">
        <v>338</v>
      </c>
      <c r="F6" s="123">
        <v>394</v>
      </c>
      <c r="G6" s="123"/>
      <c r="H6" s="123"/>
      <c r="I6" s="123"/>
      <c r="J6" s="121">
        <v>45673</v>
      </c>
      <c r="K6" s="121">
        <v>43495</v>
      </c>
      <c r="L6" s="122" t="s">
        <v>99</v>
      </c>
      <c r="M6" s="123">
        <v>1844.47</v>
      </c>
      <c r="N6" s="126"/>
      <c r="O6" s="126"/>
      <c r="P6" s="126"/>
      <c r="Q6" s="122">
        <v>1011</v>
      </c>
    </row>
    <row r="7" spans="1:17" x14ac:dyDescent="0.25">
      <c r="A7" s="121">
        <v>43481</v>
      </c>
      <c r="B7" s="122" t="s">
        <v>94</v>
      </c>
      <c r="C7" s="122" t="s">
        <v>95</v>
      </c>
      <c r="D7" s="122" t="s">
        <v>96</v>
      </c>
      <c r="E7" s="122">
        <v>338</v>
      </c>
      <c r="F7" s="123"/>
      <c r="G7" s="123">
        <v>4093</v>
      </c>
      <c r="H7" s="123"/>
      <c r="I7" s="123"/>
      <c r="J7" s="121">
        <v>45673</v>
      </c>
      <c r="K7" s="121">
        <v>43579</v>
      </c>
      <c r="L7" s="122" t="s">
        <v>111</v>
      </c>
      <c r="M7" s="149">
        <v>1413.71</v>
      </c>
      <c r="N7" s="150"/>
      <c r="O7" s="150"/>
      <c r="P7" s="149">
        <v>1413.7</v>
      </c>
      <c r="Q7" s="122">
        <v>1012</v>
      </c>
    </row>
    <row r="8" spans="1:17" ht="15.75" x14ac:dyDescent="0.25">
      <c r="A8" s="121">
        <v>43481</v>
      </c>
      <c r="B8" s="122" t="s">
        <v>94</v>
      </c>
      <c r="C8" s="122" t="s">
        <v>95</v>
      </c>
      <c r="D8" s="122" t="s">
        <v>96</v>
      </c>
      <c r="E8" s="122">
        <v>338</v>
      </c>
      <c r="F8" s="123"/>
      <c r="G8" s="123"/>
      <c r="H8" s="123">
        <v>637</v>
      </c>
      <c r="I8" s="123"/>
      <c r="J8" s="121">
        <v>45673</v>
      </c>
      <c r="K8" s="35"/>
    </row>
    <row r="9" spans="1:17" ht="15.75" x14ac:dyDescent="0.25">
      <c r="A9" s="121">
        <v>43481</v>
      </c>
      <c r="B9" s="122" t="s">
        <v>94</v>
      </c>
      <c r="C9" s="122" t="s">
        <v>95</v>
      </c>
      <c r="D9" s="122" t="s">
        <v>96</v>
      </c>
      <c r="E9" s="122">
        <v>338</v>
      </c>
      <c r="F9" s="123"/>
      <c r="G9" s="123"/>
      <c r="H9" s="123"/>
      <c r="I9" s="123">
        <v>247</v>
      </c>
      <c r="J9" s="121">
        <v>45673</v>
      </c>
      <c r="K9" s="35"/>
      <c r="L9" s="7" t="s">
        <v>137</v>
      </c>
      <c r="M9" s="151">
        <f>SUM(M6:M7)</f>
        <v>3258.1800000000003</v>
      </c>
      <c r="P9" s="151">
        <f>P7</f>
        <v>1413.7</v>
      </c>
    </row>
    <row r="10" spans="1:17" ht="15.75" x14ac:dyDescent="0.25">
      <c r="A10" s="124"/>
      <c r="B10" s="124"/>
      <c r="C10" s="124"/>
      <c r="D10" s="124"/>
      <c r="E10" s="124" t="s">
        <v>34</v>
      </c>
      <c r="F10" s="125">
        <f>F4+F6</f>
        <v>2635.66</v>
      </c>
      <c r="G10" s="125">
        <f>G4+G7</f>
        <v>56208.89</v>
      </c>
      <c r="H10" s="125">
        <f>H4+H8</f>
        <v>9486.2000000000007</v>
      </c>
      <c r="I10" s="125">
        <f>I4+I9</f>
        <v>7825.02</v>
      </c>
      <c r="J10" s="126"/>
      <c r="K10" s="35"/>
    </row>
    <row r="11" spans="1:17" ht="15.75" x14ac:dyDescent="0.25">
      <c r="A11" s="127">
        <v>43516</v>
      </c>
      <c r="B11" s="128" t="s">
        <v>100</v>
      </c>
      <c r="C11" s="128" t="s">
        <v>101</v>
      </c>
      <c r="D11" s="128" t="s">
        <v>102</v>
      </c>
      <c r="E11" s="128">
        <v>9760</v>
      </c>
      <c r="F11" s="129">
        <v>38.53</v>
      </c>
      <c r="G11" s="129"/>
      <c r="H11" s="129"/>
      <c r="I11" s="129"/>
      <c r="J11" s="121">
        <v>45708</v>
      </c>
      <c r="K11" s="35"/>
    </row>
    <row r="12" spans="1:17" ht="15.75" x14ac:dyDescent="0.25">
      <c r="A12" s="127">
        <v>43516</v>
      </c>
      <c r="B12" s="128" t="s">
        <v>100</v>
      </c>
      <c r="C12" s="128" t="s">
        <v>101</v>
      </c>
      <c r="D12" s="128" t="s">
        <v>102</v>
      </c>
      <c r="E12" s="128">
        <v>9760</v>
      </c>
      <c r="F12" s="129"/>
      <c r="G12" s="129">
        <v>407.62</v>
      </c>
      <c r="H12" s="129"/>
      <c r="I12" s="129"/>
      <c r="J12" s="121">
        <v>45708</v>
      </c>
      <c r="K12" s="35"/>
    </row>
    <row r="13" spans="1:17" ht="15.75" x14ac:dyDescent="0.25">
      <c r="A13" s="127">
        <v>43516</v>
      </c>
      <c r="B13" s="128" t="s">
        <v>100</v>
      </c>
      <c r="C13" s="128" t="s">
        <v>101</v>
      </c>
      <c r="D13" s="128" t="s">
        <v>102</v>
      </c>
      <c r="E13" s="128">
        <v>9760</v>
      </c>
      <c r="F13" s="129"/>
      <c r="G13" s="129"/>
      <c r="H13" s="129">
        <v>62.87</v>
      </c>
      <c r="I13" s="129"/>
      <c r="J13" s="121">
        <v>45708</v>
      </c>
      <c r="K13" s="35"/>
    </row>
    <row r="14" spans="1:17" ht="15.75" x14ac:dyDescent="0.25">
      <c r="A14" s="127">
        <v>43516</v>
      </c>
      <c r="B14" s="128" t="s">
        <v>100</v>
      </c>
      <c r="C14" s="128" t="s">
        <v>101</v>
      </c>
      <c r="D14" s="128" t="s">
        <v>102</v>
      </c>
      <c r="E14" s="128">
        <v>9760</v>
      </c>
      <c r="F14" s="123"/>
      <c r="G14" s="123"/>
      <c r="H14" s="123"/>
      <c r="I14" s="123">
        <v>24.34</v>
      </c>
      <c r="J14" s="121">
        <v>45708</v>
      </c>
      <c r="K14" s="35"/>
    </row>
    <row r="15" spans="1:17" ht="15.75" x14ac:dyDescent="0.25">
      <c r="A15" s="124"/>
      <c r="B15" s="124"/>
      <c r="C15" s="124"/>
      <c r="D15" s="124"/>
      <c r="E15" s="124" t="s">
        <v>34</v>
      </c>
      <c r="F15" s="125">
        <f>F10+F11</f>
        <v>2674.19</v>
      </c>
      <c r="G15" s="125">
        <f>G10+G12</f>
        <v>56616.51</v>
      </c>
      <c r="H15" s="125">
        <f>H10+H13</f>
        <v>9549.0700000000015</v>
      </c>
      <c r="I15" s="125">
        <f>I10+I14</f>
        <v>7849.3600000000006</v>
      </c>
      <c r="J15" s="126"/>
      <c r="K15" s="35"/>
    </row>
    <row r="16" spans="1:17" ht="15.75" x14ac:dyDescent="0.25">
      <c r="A16" s="121">
        <v>43543</v>
      </c>
      <c r="B16" s="122" t="s">
        <v>105</v>
      </c>
      <c r="C16" s="122" t="s">
        <v>106</v>
      </c>
      <c r="D16" s="122" t="s">
        <v>107</v>
      </c>
      <c r="E16" s="122">
        <v>3362</v>
      </c>
      <c r="F16" s="123">
        <v>394</v>
      </c>
      <c r="G16" s="123"/>
      <c r="H16" s="123"/>
      <c r="I16" s="123"/>
      <c r="J16" s="121">
        <v>45735</v>
      </c>
      <c r="K16" s="35"/>
    </row>
    <row r="17" spans="1:11" ht="15.75" x14ac:dyDescent="0.25">
      <c r="A17" s="121">
        <v>43543</v>
      </c>
      <c r="B17" s="122" t="s">
        <v>105</v>
      </c>
      <c r="C17" s="122" t="s">
        <v>106</v>
      </c>
      <c r="D17" s="122" t="s">
        <v>107</v>
      </c>
      <c r="E17" s="122">
        <v>3362</v>
      </c>
      <c r="F17" s="123"/>
      <c r="G17" s="123">
        <v>4093</v>
      </c>
      <c r="H17" s="123"/>
      <c r="I17" s="123"/>
      <c r="J17" s="121">
        <v>45735</v>
      </c>
      <c r="K17" s="35"/>
    </row>
    <row r="18" spans="1:11" ht="15.75" x14ac:dyDescent="0.25">
      <c r="A18" s="121">
        <v>43543</v>
      </c>
      <c r="B18" s="122" t="s">
        <v>105</v>
      </c>
      <c r="C18" s="122" t="s">
        <v>106</v>
      </c>
      <c r="D18" s="122" t="s">
        <v>107</v>
      </c>
      <c r="E18" s="122">
        <v>3362</v>
      </c>
      <c r="F18" s="123"/>
      <c r="G18" s="123"/>
      <c r="H18" s="123">
        <v>637</v>
      </c>
      <c r="I18" s="123"/>
      <c r="J18" s="121">
        <v>45735</v>
      </c>
      <c r="K18" s="35"/>
    </row>
    <row r="19" spans="1:11" ht="15.75" x14ac:dyDescent="0.25">
      <c r="A19" s="121">
        <v>43543</v>
      </c>
      <c r="B19" s="122" t="s">
        <v>105</v>
      </c>
      <c r="C19" s="122" t="s">
        <v>106</v>
      </c>
      <c r="D19" s="122" t="s">
        <v>107</v>
      </c>
      <c r="E19" s="122">
        <v>3362</v>
      </c>
      <c r="F19" s="123"/>
      <c r="G19" s="123"/>
      <c r="H19" s="123"/>
      <c r="I19" s="123">
        <v>247</v>
      </c>
      <c r="J19" s="121">
        <v>45735</v>
      </c>
      <c r="K19" s="35"/>
    </row>
    <row r="20" spans="1:11" ht="15.75" x14ac:dyDescent="0.25">
      <c r="A20" s="124"/>
      <c r="B20" s="124"/>
      <c r="C20" s="124"/>
      <c r="D20" s="124"/>
      <c r="E20" s="124" t="s">
        <v>34</v>
      </c>
      <c r="F20" s="125">
        <f>F15+F16</f>
        <v>3068.19</v>
      </c>
      <c r="G20" s="125">
        <f>G15+G17</f>
        <v>60709.51</v>
      </c>
      <c r="H20" s="125">
        <f>H15+H18</f>
        <v>10186.070000000002</v>
      </c>
      <c r="I20" s="125">
        <f>I15+I19</f>
        <v>8096.3600000000006</v>
      </c>
      <c r="J20" s="126"/>
      <c r="K20" s="35"/>
    </row>
    <row r="21" spans="1:11" ht="15.75" x14ac:dyDescent="0.25">
      <c r="A21" s="127">
        <v>43560</v>
      </c>
      <c r="B21" s="128" t="s">
        <v>108</v>
      </c>
      <c r="C21" s="128" t="s">
        <v>109</v>
      </c>
      <c r="D21" s="128" t="s">
        <v>110</v>
      </c>
      <c r="E21" s="128">
        <v>3213</v>
      </c>
      <c r="F21" s="129">
        <v>2854.56</v>
      </c>
      <c r="G21" s="129"/>
      <c r="H21" s="129"/>
      <c r="I21" s="129"/>
      <c r="J21" s="121">
        <v>45752</v>
      </c>
      <c r="K21" s="35"/>
    </row>
    <row r="22" spans="1:11" ht="15.75" x14ac:dyDescent="0.25">
      <c r="A22" s="127">
        <v>43560</v>
      </c>
      <c r="B22" s="128" t="s">
        <v>108</v>
      </c>
      <c r="C22" s="128" t="s">
        <v>109</v>
      </c>
      <c r="D22" s="128" t="s">
        <v>110</v>
      </c>
      <c r="E22" s="128">
        <v>3213</v>
      </c>
      <c r="F22" s="129"/>
      <c r="G22" s="129">
        <v>0</v>
      </c>
      <c r="H22" s="129"/>
      <c r="I22" s="129"/>
      <c r="J22" s="121">
        <v>45752</v>
      </c>
      <c r="K22" s="35"/>
    </row>
    <row r="23" spans="1:11" ht="15.75" x14ac:dyDescent="0.25">
      <c r="A23" s="127">
        <v>43560</v>
      </c>
      <c r="B23" s="128" t="s">
        <v>108</v>
      </c>
      <c r="C23" s="128" t="s">
        <v>109</v>
      </c>
      <c r="D23" s="128" t="s">
        <v>110</v>
      </c>
      <c r="E23" s="128">
        <v>3213</v>
      </c>
      <c r="F23" s="129"/>
      <c r="G23" s="129"/>
      <c r="H23" s="129">
        <v>0</v>
      </c>
      <c r="I23" s="129"/>
      <c r="J23" s="121">
        <v>45752</v>
      </c>
      <c r="K23" s="35"/>
    </row>
    <row r="24" spans="1:11" ht="15.75" x14ac:dyDescent="0.25">
      <c r="A24" s="127">
        <v>43560</v>
      </c>
      <c r="B24" s="128" t="s">
        <v>108</v>
      </c>
      <c r="C24" s="128" t="s">
        <v>109</v>
      </c>
      <c r="D24" s="128" t="s">
        <v>110</v>
      </c>
      <c r="E24" s="128">
        <v>3213</v>
      </c>
      <c r="F24" s="123"/>
      <c r="G24" s="123"/>
      <c r="H24" s="123"/>
      <c r="I24" s="123">
        <v>1802.88</v>
      </c>
      <c r="J24" s="121">
        <v>45752</v>
      </c>
      <c r="K24" s="35"/>
    </row>
    <row r="25" spans="1:11" ht="15.75" x14ac:dyDescent="0.25">
      <c r="A25" s="124"/>
      <c r="B25" s="124"/>
      <c r="C25" s="124"/>
      <c r="D25" s="124"/>
      <c r="E25" s="124" t="s">
        <v>34</v>
      </c>
      <c r="F25" s="125">
        <f>F20+F21</f>
        <v>5922.75</v>
      </c>
      <c r="G25" s="125">
        <f>G20+G22</f>
        <v>60709.51</v>
      </c>
      <c r="H25" s="125">
        <f>H20+H23</f>
        <v>10186.070000000002</v>
      </c>
      <c r="I25" s="125">
        <f>I20+I24</f>
        <v>9899.2400000000016</v>
      </c>
      <c r="J25" s="126"/>
      <c r="K25" s="35"/>
    </row>
    <row r="26" spans="1:11" ht="15.75" x14ac:dyDescent="0.25">
      <c r="A26" s="127">
        <v>43579</v>
      </c>
      <c r="B26" s="128" t="s">
        <v>112</v>
      </c>
      <c r="C26" s="128" t="s">
        <v>113</v>
      </c>
      <c r="D26" s="128" t="s">
        <v>114</v>
      </c>
      <c r="E26" s="128">
        <v>120178</v>
      </c>
      <c r="F26" s="123">
        <v>231</v>
      </c>
      <c r="G26" s="123"/>
      <c r="H26" s="123"/>
      <c r="I26" s="123"/>
      <c r="J26" s="121">
        <v>45771</v>
      </c>
      <c r="K26" s="35"/>
    </row>
    <row r="27" spans="1:11" ht="15.75" x14ac:dyDescent="0.25">
      <c r="A27" s="127">
        <v>43579</v>
      </c>
      <c r="B27" s="128" t="s">
        <v>112</v>
      </c>
      <c r="C27" s="128" t="s">
        <v>113</v>
      </c>
      <c r="D27" s="128" t="s">
        <v>114</v>
      </c>
      <c r="E27" s="128">
        <v>120178</v>
      </c>
      <c r="F27" s="123"/>
      <c r="G27" s="123">
        <v>3750</v>
      </c>
      <c r="H27" s="123"/>
      <c r="I27" s="123"/>
      <c r="J27" s="121">
        <v>45771</v>
      </c>
      <c r="K27" s="35"/>
    </row>
    <row r="28" spans="1:11" ht="15.75" x14ac:dyDescent="0.25">
      <c r="A28" s="127">
        <v>43579</v>
      </c>
      <c r="B28" s="128" t="s">
        <v>112</v>
      </c>
      <c r="C28" s="128" t="s">
        <v>113</v>
      </c>
      <c r="D28" s="128" t="s">
        <v>114</v>
      </c>
      <c r="E28" s="128">
        <v>120178</v>
      </c>
      <c r="F28" s="123"/>
      <c r="G28" s="123"/>
      <c r="H28" s="123">
        <v>590</v>
      </c>
      <c r="I28" s="123"/>
      <c r="J28" s="121">
        <v>45771</v>
      </c>
      <c r="K28" s="35"/>
    </row>
    <row r="29" spans="1:11" ht="15.75" x14ac:dyDescent="0.25">
      <c r="A29" s="127">
        <v>43579</v>
      </c>
      <c r="B29" s="128" t="s">
        <v>112</v>
      </c>
      <c r="C29" s="128" t="s">
        <v>113</v>
      </c>
      <c r="D29" s="128" t="s">
        <v>114</v>
      </c>
      <c r="E29" s="128">
        <v>120178</v>
      </c>
      <c r="F29" s="123"/>
      <c r="G29" s="123"/>
      <c r="H29" s="123"/>
      <c r="I29" s="123">
        <v>182</v>
      </c>
      <c r="J29" s="121">
        <v>45771</v>
      </c>
      <c r="K29" s="35"/>
    </row>
    <row r="30" spans="1:11" ht="15.75" x14ac:dyDescent="0.25">
      <c r="A30" s="124"/>
      <c r="B30" s="124"/>
      <c r="C30" s="124"/>
      <c r="D30" s="124"/>
      <c r="E30" s="124" t="s">
        <v>34</v>
      </c>
      <c r="F30" s="125">
        <f>F25+F26</f>
        <v>6153.75</v>
      </c>
      <c r="G30" s="125">
        <f>G25+G27</f>
        <v>64459.51</v>
      </c>
      <c r="H30" s="125">
        <f>H25+H28</f>
        <v>10776.070000000002</v>
      </c>
      <c r="I30" s="125">
        <f>I25+I29</f>
        <v>10081.240000000002</v>
      </c>
      <c r="J30" s="121"/>
      <c r="K30" s="35"/>
    </row>
    <row r="31" spans="1:11" ht="15.75" x14ac:dyDescent="0.25">
      <c r="A31" s="121">
        <v>43608</v>
      </c>
      <c r="B31" s="122" t="s">
        <v>116</v>
      </c>
      <c r="C31" s="122" t="s">
        <v>68</v>
      </c>
      <c r="D31" s="122" t="s">
        <v>65</v>
      </c>
      <c r="E31" s="122">
        <v>627</v>
      </c>
      <c r="F31" s="123">
        <v>394</v>
      </c>
      <c r="G31" s="123"/>
      <c r="H31" s="123"/>
      <c r="I31" s="123"/>
      <c r="J31" s="121">
        <v>45800</v>
      </c>
      <c r="K31" s="35"/>
    </row>
    <row r="32" spans="1:11" ht="15.75" x14ac:dyDescent="0.25">
      <c r="A32" s="121">
        <v>43608</v>
      </c>
      <c r="B32" s="122" t="s">
        <v>116</v>
      </c>
      <c r="C32" s="122" t="s">
        <v>68</v>
      </c>
      <c r="D32" s="122" t="s">
        <v>65</v>
      </c>
      <c r="E32" s="122">
        <v>627</v>
      </c>
      <c r="F32" s="123"/>
      <c r="G32" s="123">
        <v>4093</v>
      </c>
      <c r="H32" s="123"/>
      <c r="I32" s="123"/>
      <c r="J32" s="121">
        <v>45800</v>
      </c>
      <c r="K32" s="35"/>
    </row>
    <row r="33" spans="1:11" ht="15.75" x14ac:dyDescent="0.25">
      <c r="A33" s="121">
        <v>43608</v>
      </c>
      <c r="B33" s="122" t="s">
        <v>116</v>
      </c>
      <c r="C33" s="122" t="s">
        <v>68</v>
      </c>
      <c r="D33" s="122" t="s">
        <v>65</v>
      </c>
      <c r="E33" s="122">
        <v>627</v>
      </c>
      <c r="F33" s="123"/>
      <c r="G33" s="123"/>
      <c r="H33" s="123">
        <v>637</v>
      </c>
      <c r="I33" s="123"/>
      <c r="J33" s="121">
        <v>45800</v>
      </c>
      <c r="K33" s="35"/>
    </row>
    <row r="34" spans="1:11" ht="15.75" x14ac:dyDescent="0.25">
      <c r="A34" s="121">
        <v>43608</v>
      </c>
      <c r="B34" s="122" t="s">
        <v>116</v>
      </c>
      <c r="C34" s="122" t="s">
        <v>68</v>
      </c>
      <c r="D34" s="122" t="s">
        <v>65</v>
      </c>
      <c r="E34" s="122">
        <v>627</v>
      </c>
      <c r="F34" s="123"/>
      <c r="G34" s="123"/>
      <c r="H34" s="123"/>
      <c r="I34" s="123">
        <v>247</v>
      </c>
      <c r="J34" s="121">
        <v>45800</v>
      </c>
      <c r="K34" s="35"/>
    </row>
    <row r="35" spans="1:11" ht="15.75" x14ac:dyDescent="0.25">
      <c r="A35" s="124"/>
      <c r="B35" s="124"/>
      <c r="C35" s="124"/>
      <c r="D35" s="124"/>
      <c r="E35" s="124" t="s">
        <v>34</v>
      </c>
      <c r="F35" s="125">
        <f>F30+F31</f>
        <v>6547.75</v>
      </c>
      <c r="G35" s="125">
        <f>G30+G32</f>
        <v>68552.510000000009</v>
      </c>
      <c r="H35" s="125">
        <f>H30+H33</f>
        <v>11413.070000000002</v>
      </c>
      <c r="I35" s="125">
        <f>I30+I34</f>
        <v>10328.240000000002</v>
      </c>
      <c r="J35" s="121"/>
      <c r="K35" s="35"/>
    </row>
    <row r="36" spans="1:11" ht="15.75" x14ac:dyDescent="0.25">
      <c r="A36" s="121">
        <v>43720</v>
      </c>
      <c r="B36" s="122" t="s">
        <v>117</v>
      </c>
      <c r="C36" s="122" t="s">
        <v>118</v>
      </c>
      <c r="D36" s="122" t="s">
        <v>119</v>
      </c>
      <c r="E36" s="122">
        <v>4830</v>
      </c>
      <c r="F36" s="123">
        <v>394</v>
      </c>
      <c r="G36" s="123"/>
      <c r="H36" s="123"/>
      <c r="I36" s="123"/>
      <c r="J36" s="121">
        <v>45912</v>
      </c>
      <c r="K36" s="35"/>
    </row>
    <row r="37" spans="1:11" ht="15.75" x14ac:dyDescent="0.25">
      <c r="A37" s="121">
        <v>43720</v>
      </c>
      <c r="B37" s="122" t="s">
        <v>117</v>
      </c>
      <c r="C37" s="122" t="s">
        <v>118</v>
      </c>
      <c r="D37" s="122" t="s">
        <v>119</v>
      </c>
      <c r="E37" s="122">
        <v>4830</v>
      </c>
      <c r="F37" s="123"/>
      <c r="G37" s="123">
        <v>4093</v>
      </c>
      <c r="H37" s="123"/>
      <c r="I37" s="123"/>
      <c r="J37" s="121">
        <v>45912</v>
      </c>
      <c r="K37" s="35"/>
    </row>
    <row r="38" spans="1:11" ht="15.75" x14ac:dyDescent="0.25">
      <c r="A38" s="121">
        <v>43720</v>
      </c>
      <c r="B38" s="122" t="s">
        <v>117</v>
      </c>
      <c r="C38" s="122" t="s">
        <v>118</v>
      </c>
      <c r="D38" s="122" t="s">
        <v>119</v>
      </c>
      <c r="E38" s="122">
        <v>4830</v>
      </c>
      <c r="F38" s="123"/>
      <c r="G38" s="123"/>
      <c r="H38" s="123">
        <v>637</v>
      </c>
      <c r="I38" s="123"/>
      <c r="J38" s="121">
        <v>45912</v>
      </c>
      <c r="K38" s="35"/>
    </row>
    <row r="39" spans="1:11" ht="15.75" x14ac:dyDescent="0.25">
      <c r="A39" s="121">
        <v>43720</v>
      </c>
      <c r="B39" s="122" t="s">
        <v>117</v>
      </c>
      <c r="C39" s="122" t="s">
        <v>118</v>
      </c>
      <c r="D39" s="122" t="s">
        <v>119</v>
      </c>
      <c r="E39" s="122">
        <v>4830</v>
      </c>
      <c r="F39" s="123"/>
      <c r="G39" s="123"/>
      <c r="H39" s="123"/>
      <c r="I39" s="123">
        <v>247</v>
      </c>
      <c r="J39" s="121">
        <v>45912</v>
      </c>
      <c r="K39" s="35"/>
    </row>
    <row r="40" spans="1:11" ht="15.75" x14ac:dyDescent="0.25">
      <c r="A40" s="124"/>
      <c r="B40" s="124"/>
      <c r="C40" s="124"/>
      <c r="D40" s="124"/>
      <c r="E40" s="124" t="s">
        <v>34</v>
      </c>
      <c r="F40" s="125">
        <f>F35+F36</f>
        <v>6941.75</v>
      </c>
      <c r="G40" s="125">
        <f>G35+G37</f>
        <v>72645.510000000009</v>
      </c>
      <c r="H40" s="125">
        <f>H35+H38</f>
        <v>12050.070000000002</v>
      </c>
      <c r="I40" s="125">
        <f>I35+I39</f>
        <v>10575.240000000002</v>
      </c>
      <c r="J40" s="126"/>
      <c r="K40" s="35"/>
    </row>
    <row r="41" spans="1:11" ht="15.75" x14ac:dyDescent="0.25">
      <c r="A41" s="127">
        <v>43732</v>
      </c>
      <c r="B41" s="128" t="s">
        <v>120</v>
      </c>
      <c r="C41" s="128" t="s">
        <v>121</v>
      </c>
      <c r="D41" s="128" t="s">
        <v>79</v>
      </c>
      <c r="E41" s="128">
        <v>134</v>
      </c>
      <c r="F41" s="129">
        <v>394</v>
      </c>
      <c r="G41" s="129"/>
      <c r="H41" s="129"/>
      <c r="I41" s="129"/>
      <c r="J41" s="127">
        <v>45924</v>
      </c>
      <c r="K41" s="35"/>
    </row>
    <row r="42" spans="1:11" ht="15.75" x14ac:dyDescent="0.25">
      <c r="A42" s="127">
        <v>43732</v>
      </c>
      <c r="B42" s="128" t="s">
        <v>120</v>
      </c>
      <c r="C42" s="128" t="s">
        <v>121</v>
      </c>
      <c r="D42" s="128" t="s">
        <v>79</v>
      </c>
      <c r="E42" s="128">
        <v>134</v>
      </c>
      <c r="F42" s="129"/>
      <c r="G42" s="129">
        <v>4093</v>
      </c>
      <c r="H42" s="129"/>
      <c r="I42" s="129"/>
      <c r="J42" s="127">
        <v>45924</v>
      </c>
      <c r="K42" s="35"/>
    </row>
    <row r="43" spans="1:11" ht="15.75" x14ac:dyDescent="0.25">
      <c r="A43" s="127">
        <v>43732</v>
      </c>
      <c r="B43" s="128" t="s">
        <v>120</v>
      </c>
      <c r="C43" s="128" t="s">
        <v>121</v>
      </c>
      <c r="D43" s="128" t="s">
        <v>79</v>
      </c>
      <c r="E43" s="128">
        <v>134</v>
      </c>
      <c r="F43" s="129"/>
      <c r="G43" s="129"/>
      <c r="H43" s="129">
        <v>637</v>
      </c>
      <c r="I43" s="129"/>
      <c r="J43" s="127">
        <v>45924</v>
      </c>
      <c r="K43" s="35"/>
    </row>
    <row r="44" spans="1:11" ht="15.75" x14ac:dyDescent="0.25">
      <c r="A44" s="127">
        <v>43732</v>
      </c>
      <c r="B44" s="128" t="s">
        <v>120</v>
      </c>
      <c r="C44" s="128" t="s">
        <v>121</v>
      </c>
      <c r="D44" s="128" t="s">
        <v>79</v>
      </c>
      <c r="E44" s="128">
        <v>134</v>
      </c>
      <c r="F44" s="129"/>
      <c r="G44" s="129"/>
      <c r="H44" s="129"/>
      <c r="I44" s="129">
        <v>247</v>
      </c>
      <c r="J44" s="127">
        <v>45924</v>
      </c>
      <c r="K44" s="35"/>
    </row>
    <row r="45" spans="1:11" ht="15.75" x14ac:dyDescent="0.25">
      <c r="A45" s="124"/>
      <c r="B45" s="124"/>
      <c r="C45" s="124"/>
      <c r="D45" s="124"/>
      <c r="E45" s="124" t="s">
        <v>34</v>
      </c>
      <c r="F45" s="125">
        <f>F40+F41</f>
        <v>7335.75</v>
      </c>
      <c r="G45" s="125">
        <f>G40+G42</f>
        <v>76738.510000000009</v>
      </c>
      <c r="H45" s="125">
        <f>H40+H43</f>
        <v>12687.070000000002</v>
      </c>
      <c r="I45" s="125">
        <f>I40+I44</f>
        <v>10822.240000000002</v>
      </c>
      <c r="J45" s="126"/>
      <c r="K45" s="35"/>
    </row>
    <row r="46" spans="1:11" ht="15.75" x14ac:dyDescent="0.25">
      <c r="A46" s="127">
        <v>43732</v>
      </c>
      <c r="B46" s="128" t="s">
        <v>105</v>
      </c>
      <c r="C46" s="128" t="s">
        <v>122</v>
      </c>
      <c r="D46" s="128" t="s">
        <v>123</v>
      </c>
      <c r="E46" s="128">
        <v>3480</v>
      </c>
      <c r="F46" s="129">
        <v>394</v>
      </c>
      <c r="G46" s="129"/>
      <c r="H46" s="129"/>
      <c r="I46" s="129"/>
      <c r="J46" s="127">
        <v>45924</v>
      </c>
      <c r="K46" s="35"/>
    </row>
    <row r="47" spans="1:11" ht="15.75" x14ac:dyDescent="0.25">
      <c r="A47" s="127">
        <v>43732</v>
      </c>
      <c r="B47" s="128" t="s">
        <v>105</v>
      </c>
      <c r="C47" s="128" t="s">
        <v>122</v>
      </c>
      <c r="D47" s="128" t="s">
        <v>123</v>
      </c>
      <c r="E47" s="128">
        <v>3480</v>
      </c>
      <c r="F47" s="129"/>
      <c r="G47" s="129">
        <v>4093</v>
      </c>
      <c r="H47" s="129"/>
      <c r="I47" s="129"/>
      <c r="J47" s="127">
        <v>45924</v>
      </c>
      <c r="K47" s="35"/>
    </row>
    <row r="48" spans="1:11" ht="15.75" x14ac:dyDescent="0.25">
      <c r="A48" s="127">
        <v>43732</v>
      </c>
      <c r="B48" s="128" t="s">
        <v>105</v>
      </c>
      <c r="C48" s="128" t="s">
        <v>122</v>
      </c>
      <c r="D48" s="128" t="s">
        <v>123</v>
      </c>
      <c r="E48" s="128">
        <v>3480</v>
      </c>
      <c r="F48" s="129"/>
      <c r="G48" s="129"/>
      <c r="H48" s="129">
        <v>637</v>
      </c>
      <c r="I48" s="129"/>
      <c r="J48" s="127">
        <v>45924</v>
      </c>
      <c r="K48" s="35"/>
    </row>
    <row r="49" spans="1:11" ht="15.75" x14ac:dyDescent="0.25">
      <c r="A49" s="127">
        <v>43732</v>
      </c>
      <c r="B49" s="128" t="s">
        <v>105</v>
      </c>
      <c r="C49" s="128" t="s">
        <v>122</v>
      </c>
      <c r="D49" s="128" t="s">
        <v>123</v>
      </c>
      <c r="E49" s="128">
        <v>3480</v>
      </c>
      <c r="F49" s="129"/>
      <c r="G49" s="129"/>
      <c r="H49" s="129"/>
      <c r="I49" s="129">
        <v>247</v>
      </c>
      <c r="J49" s="127">
        <v>45924</v>
      </c>
      <c r="K49" s="35"/>
    </row>
    <row r="50" spans="1:11" ht="17.25" customHeight="1" x14ac:dyDescent="0.25">
      <c r="A50" s="124"/>
      <c r="B50" s="124"/>
      <c r="C50" s="124"/>
      <c r="D50" s="124"/>
      <c r="E50" s="124" t="s">
        <v>34</v>
      </c>
      <c r="F50" s="125">
        <f>F45+F46</f>
        <v>7729.75</v>
      </c>
      <c r="G50" s="125">
        <f>G45+G47</f>
        <v>80831.510000000009</v>
      </c>
      <c r="H50" s="125">
        <f>H45+H48</f>
        <v>13324.070000000002</v>
      </c>
      <c r="I50" s="125">
        <f>I45+I49</f>
        <v>11069.240000000002</v>
      </c>
      <c r="J50" s="126"/>
      <c r="K50" s="35"/>
    </row>
    <row r="51" spans="1:11" ht="15.75" x14ac:dyDescent="0.25">
      <c r="A51" s="127">
        <v>43746</v>
      </c>
      <c r="B51" s="128" t="s">
        <v>105</v>
      </c>
      <c r="C51" s="128" t="s">
        <v>124</v>
      </c>
      <c r="D51" s="128" t="s">
        <v>125</v>
      </c>
      <c r="E51" s="128">
        <v>3499</v>
      </c>
      <c r="F51" s="129">
        <v>394</v>
      </c>
      <c r="G51" s="129"/>
      <c r="H51" s="129"/>
      <c r="I51" s="129"/>
      <c r="J51" s="121">
        <v>45938</v>
      </c>
      <c r="K51" s="35"/>
    </row>
    <row r="52" spans="1:11" x14ac:dyDescent="0.25">
      <c r="A52" s="127">
        <v>43746</v>
      </c>
      <c r="B52" s="128" t="s">
        <v>105</v>
      </c>
      <c r="C52" s="128" t="s">
        <v>124</v>
      </c>
      <c r="D52" s="128" t="s">
        <v>125</v>
      </c>
      <c r="E52" s="128">
        <v>3499</v>
      </c>
      <c r="F52" s="129"/>
      <c r="G52" s="129">
        <v>4093</v>
      </c>
      <c r="H52" s="129"/>
      <c r="I52" s="129"/>
      <c r="J52" s="121">
        <v>45938</v>
      </c>
    </row>
    <row r="53" spans="1:11" x14ac:dyDescent="0.25">
      <c r="A53" s="127">
        <v>43746</v>
      </c>
      <c r="B53" s="128" t="s">
        <v>105</v>
      </c>
      <c r="C53" s="128" t="s">
        <v>124</v>
      </c>
      <c r="D53" s="128" t="s">
        <v>125</v>
      </c>
      <c r="E53" s="128">
        <v>3499</v>
      </c>
      <c r="F53" s="129"/>
      <c r="G53" s="129"/>
      <c r="H53" s="129">
        <v>637</v>
      </c>
      <c r="I53" s="129"/>
      <c r="J53" s="121">
        <v>45938</v>
      </c>
    </row>
    <row r="54" spans="1:11" x14ac:dyDescent="0.25">
      <c r="A54" s="127">
        <v>43746</v>
      </c>
      <c r="B54" s="128" t="s">
        <v>105</v>
      </c>
      <c r="C54" s="128" t="s">
        <v>124</v>
      </c>
      <c r="D54" s="128" t="s">
        <v>125</v>
      </c>
      <c r="E54" s="128">
        <v>3499</v>
      </c>
      <c r="F54" s="129"/>
      <c r="G54" s="129"/>
      <c r="H54" s="129"/>
      <c r="I54" s="129">
        <v>247</v>
      </c>
      <c r="J54" s="121">
        <v>45938</v>
      </c>
    </row>
    <row r="55" spans="1:11" x14ac:dyDescent="0.25">
      <c r="A55" s="124"/>
      <c r="B55" s="124"/>
      <c r="C55" s="124"/>
      <c r="D55" s="124"/>
      <c r="E55" s="124" t="s">
        <v>34</v>
      </c>
      <c r="F55" s="125">
        <f>F50+F51</f>
        <v>8123.75</v>
      </c>
      <c r="G55" s="125">
        <f>G50+G52</f>
        <v>84924.510000000009</v>
      </c>
      <c r="H55" s="125">
        <f>H50+H53</f>
        <v>13961.070000000002</v>
      </c>
      <c r="I55" s="125">
        <f>I50+I54</f>
        <v>11316.240000000002</v>
      </c>
      <c r="J55" s="126"/>
    </row>
    <row r="56" spans="1:11" x14ac:dyDescent="0.25">
      <c r="A56" s="127">
        <v>43775</v>
      </c>
      <c r="B56" s="128" t="s">
        <v>126</v>
      </c>
      <c r="C56" s="128" t="s">
        <v>127</v>
      </c>
      <c r="D56" s="128" t="s">
        <v>128</v>
      </c>
      <c r="E56" s="128">
        <v>16096</v>
      </c>
      <c r="F56" s="129">
        <v>394</v>
      </c>
      <c r="G56" s="129"/>
      <c r="H56" s="129"/>
      <c r="I56" s="129"/>
      <c r="J56" s="121">
        <v>45967</v>
      </c>
    </row>
    <row r="57" spans="1:11" x14ac:dyDescent="0.25">
      <c r="A57" s="127">
        <v>43775</v>
      </c>
      <c r="B57" s="128" t="s">
        <v>126</v>
      </c>
      <c r="C57" s="128" t="s">
        <v>127</v>
      </c>
      <c r="D57" s="128" t="s">
        <v>128</v>
      </c>
      <c r="E57" s="128">
        <v>16096</v>
      </c>
      <c r="F57" s="129"/>
      <c r="G57" s="129">
        <v>4093</v>
      </c>
      <c r="H57" s="129"/>
      <c r="I57" s="129"/>
      <c r="J57" s="121">
        <v>45967</v>
      </c>
    </row>
    <row r="58" spans="1:11" x14ac:dyDescent="0.25">
      <c r="A58" s="127">
        <v>43775</v>
      </c>
      <c r="B58" s="128" t="s">
        <v>126</v>
      </c>
      <c r="C58" s="128" t="s">
        <v>127</v>
      </c>
      <c r="D58" s="128" t="s">
        <v>128</v>
      </c>
      <c r="E58" s="128">
        <v>16096</v>
      </c>
      <c r="F58" s="129"/>
      <c r="G58" s="129"/>
      <c r="H58" s="129">
        <v>637</v>
      </c>
      <c r="I58" s="129"/>
      <c r="J58" s="121">
        <v>45967</v>
      </c>
    </row>
    <row r="59" spans="1:11" x14ac:dyDescent="0.25">
      <c r="A59" s="127">
        <v>43775</v>
      </c>
      <c r="B59" s="128" t="s">
        <v>126</v>
      </c>
      <c r="C59" s="128" t="s">
        <v>127</v>
      </c>
      <c r="D59" s="128" t="s">
        <v>128</v>
      </c>
      <c r="E59" s="128">
        <v>16096</v>
      </c>
      <c r="F59" s="129"/>
      <c r="G59" s="129"/>
      <c r="H59" s="129"/>
      <c r="I59" s="129">
        <v>247</v>
      </c>
      <c r="J59" s="121">
        <v>45967</v>
      </c>
    </row>
    <row r="60" spans="1:11" ht="15.75" thickBot="1" x14ac:dyDescent="0.3">
      <c r="A60" s="124"/>
      <c r="B60" s="124"/>
      <c r="C60" s="124"/>
      <c r="D60" s="124"/>
      <c r="E60" s="124" t="s">
        <v>34</v>
      </c>
      <c r="F60" s="125">
        <f>F55+F56</f>
        <v>8517.75</v>
      </c>
      <c r="G60" s="125">
        <f>G55+G57</f>
        <v>89017.510000000009</v>
      </c>
      <c r="H60" s="125">
        <f>H55+H58</f>
        <v>14598.070000000002</v>
      </c>
      <c r="I60" s="125">
        <f>I55+I59</f>
        <v>11563.240000000002</v>
      </c>
      <c r="J60" s="126"/>
    </row>
    <row r="61" spans="1:11" ht="15.75" thickBot="1" x14ac:dyDescent="0.3">
      <c r="A61" s="121"/>
      <c r="B61" s="122"/>
      <c r="C61" s="122"/>
      <c r="D61" s="122"/>
      <c r="E61" s="130"/>
      <c r="F61" s="131" t="s">
        <v>9</v>
      </c>
      <c r="G61" s="131" t="s">
        <v>10</v>
      </c>
      <c r="H61" s="131" t="s">
        <v>11</v>
      </c>
      <c r="I61" s="131" t="s">
        <v>12</v>
      </c>
      <c r="J61" s="126"/>
    </row>
    <row r="62" spans="1:11" ht="15.75" thickBot="1" x14ac:dyDescent="0.3">
      <c r="A62" s="126"/>
      <c r="B62" s="126"/>
      <c r="C62" s="126"/>
      <c r="D62" s="126"/>
      <c r="E62" s="132" t="s">
        <v>98</v>
      </c>
      <c r="F62" s="133">
        <f>SUM(F6+F11+F16+F21+F26+F31+F36+F41+F46+F51)</f>
        <v>5882.09</v>
      </c>
      <c r="G62" s="133">
        <f>G7+G12+G17+G22+G27+G32+G37+G42+G47+G52</f>
        <v>32808.619999999995</v>
      </c>
      <c r="H62" s="133">
        <f>H8+H13+H18+H23+H28+H33+H38+H43+H48+H53</f>
        <v>5111.87</v>
      </c>
      <c r="I62" s="133">
        <f>I9+I14+I19+I24+I29+I34+I39+I44+I49+I54</f>
        <v>3738.2200000000003</v>
      </c>
      <c r="J62" s="153">
        <f>SUM(F62:I62)</f>
        <v>47540.799999999996</v>
      </c>
    </row>
    <row r="63" spans="1:11" ht="15.75" thickBot="1" x14ac:dyDescent="0.3">
      <c r="A63" s="126"/>
      <c r="B63" s="126"/>
      <c r="C63" s="126"/>
      <c r="D63" s="126"/>
      <c r="E63" s="134" t="s">
        <v>90</v>
      </c>
      <c r="F63" s="135">
        <f>F60</f>
        <v>8517.75</v>
      </c>
      <c r="G63" s="135">
        <f>G60</f>
        <v>89017.510000000009</v>
      </c>
      <c r="H63" s="135">
        <f>H60</f>
        <v>14598.070000000002</v>
      </c>
      <c r="I63" s="135">
        <f>I60</f>
        <v>11563.240000000002</v>
      </c>
    </row>
    <row r="64" spans="1:11" ht="15.75" thickBot="1" x14ac:dyDescent="0.3">
      <c r="A64" s="126"/>
      <c r="B64" s="126"/>
      <c r="C64" s="126"/>
      <c r="D64" s="126"/>
      <c r="E64" s="136" t="s">
        <v>97</v>
      </c>
      <c r="F64" s="137">
        <f>M6+M7</f>
        <v>3258.1800000000003</v>
      </c>
      <c r="G64" s="137">
        <v>0</v>
      </c>
      <c r="H64" s="137">
        <v>0</v>
      </c>
      <c r="I64" s="137">
        <v>1413.7</v>
      </c>
    </row>
    <row r="65" spans="1:9" ht="15.75" thickBot="1" x14ac:dyDescent="0.3">
      <c r="A65" s="126"/>
      <c r="B65" s="126"/>
      <c r="C65" s="126"/>
      <c r="D65" s="126"/>
      <c r="E65" s="138" t="s">
        <v>139</v>
      </c>
      <c r="F65" s="139">
        <v>29.22</v>
      </c>
      <c r="G65" s="139">
        <v>580.89</v>
      </c>
      <c r="H65" s="139">
        <v>96.33</v>
      </c>
      <c r="I65" s="139">
        <v>73.47</v>
      </c>
    </row>
    <row r="66" spans="1:9" ht="15.75" thickBot="1" x14ac:dyDescent="0.3">
      <c r="A66" s="126"/>
      <c r="B66" s="126"/>
      <c r="C66" s="126"/>
      <c r="D66" s="126"/>
      <c r="E66" s="140" t="s">
        <v>138</v>
      </c>
      <c r="F66" s="141">
        <f>F63-F64+F65</f>
        <v>5288.79</v>
      </c>
      <c r="G66" s="141">
        <f>G63-G64+G65</f>
        <v>89598.400000000009</v>
      </c>
      <c r="H66" s="141">
        <f>H63-H64+H65</f>
        <v>14694.400000000001</v>
      </c>
      <c r="I66" s="141">
        <f>I63-I64+I65</f>
        <v>10223.01</v>
      </c>
    </row>
    <row r="67" spans="1:9" ht="15.75" thickBot="1" x14ac:dyDescent="0.3"/>
    <row r="68" spans="1:9" ht="15.75" thickBot="1" x14ac:dyDescent="0.3">
      <c r="F68" s="208" t="s">
        <v>135</v>
      </c>
      <c r="G68" s="209"/>
      <c r="H68" s="210"/>
    </row>
    <row r="69" spans="1:9" ht="15.75" thickBot="1" x14ac:dyDescent="0.3">
      <c r="F69" s="193" t="s">
        <v>136</v>
      </c>
      <c r="G69" s="194"/>
      <c r="H69" s="195"/>
    </row>
  </sheetData>
  <mergeCells count="6">
    <mergeCell ref="F69:H69"/>
    <mergeCell ref="A1:D1"/>
    <mergeCell ref="A2:D2"/>
    <mergeCell ref="A3:D3"/>
    <mergeCell ref="F3:I3"/>
    <mergeCell ref="F68:H6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topLeftCell="B1" workbookViewId="0">
      <selection activeCell="N10" sqref="N10"/>
    </sheetView>
  </sheetViews>
  <sheetFormatPr defaultRowHeight="15" x14ac:dyDescent="0.25"/>
  <cols>
    <col min="1" max="1" width="16.140625" customWidth="1"/>
    <col min="2" max="2" width="24.5703125" bestFit="1" customWidth="1"/>
    <col min="3" max="3" width="16.140625" customWidth="1"/>
    <col min="4" max="4" width="18.28515625" customWidth="1"/>
    <col min="5" max="5" width="12.28515625" customWidth="1"/>
    <col min="6" max="6" width="16.28515625" customWidth="1"/>
    <col min="7" max="7" width="14.7109375" customWidth="1"/>
    <col min="8" max="8" width="15" customWidth="1"/>
    <col min="9" max="9" width="18.28515625" customWidth="1"/>
    <col min="10" max="10" width="14.7109375" customWidth="1"/>
    <col min="11" max="11" width="17" customWidth="1"/>
    <col min="12" max="12" width="30" customWidth="1"/>
    <col min="13" max="13" width="14.28515625" customWidth="1"/>
    <col min="14" max="14" width="13.7109375" customWidth="1"/>
    <col min="15" max="15" width="12.140625" customWidth="1"/>
    <col min="16" max="16" width="14.140625" customWidth="1"/>
    <col min="17" max="17" width="14" customWidth="1"/>
  </cols>
  <sheetData>
    <row r="1" spans="1:17" ht="28.5" x14ac:dyDescent="0.45">
      <c r="A1" s="196" t="s">
        <v>3</v>
      </c>
      <c r="B1" s="197"/>
      <c r="C1" s="197"/>
      <c r="D1" s="198"/>
      <c r="E1" s="12"/>
      <c r="F1" s="12"/>
      <c r="G1" s="12"/>
      <c r="H1" s="12"/>
      <c r="I1" s="12"/>
    </row>
    <row r="2" spans="1:17" ht="24" thickBot="1" x14ac:dyDescent="0.4">
      <c r="A2" s="199" t="s">
        <v>0</v>
      </c>
      <c r="B2" s="200"/>
      <c r="C2" s="200"/>
      <c r="D2" s="201"/>
      <c r="E2" s="13"/>
      <c r="F2" s="13"/>
      <c r="G2" s="13"/>
      <c r="H2" s="13"/>
      <c r="I2" s="13"/>
    </row>
    <row r="3" spans="1:17" ht="24" thickBot="1" x14ac:dyDescent="0.4">
      <c r="A3" s="202" t="s">
        <v>130</v>
      </c>
      <c r="B3" s="203"/>
      <c r="C3" s="203"/>
      <c r="D3" s="204"/>
      <c r="E3" s="1"/>
      <c r="F3" s="205" t="s">
        <v>129</v>
      </c>
      <c r="G3" s="206"/>
      <c r="H3" s="206"/>
      <c r="I3" s="207"/>
    </row>
    <row r="4" spans="1:17" ht="24" thickBot="1" x14ac:dyDescent="0.4">
      <c r="A4" s="1"/>
      <c r="B4" s="1"/>
      <c r="C4" s="1"/>
      <c r="D4" s="1"/>
      <c r="E4" s="1"/>
      <c r="F4" s="142">
        <f>'Impact Fee Tracking 2019'!F66</f>
        <v>5288.79</v>
      </c>
      <c r="G4" s="143">
        <f>'Impact Fee Tracking 2019'!G66</f>
        <v>89598.400000000009</v>
      </c>
      <c r="H4" s="143">
        <f>'Impact Fee Tracking 2019'!H66</f>
        <v>14694.400000000001</v>
      </c>
      <c r="I4" s="143">
        <f>'Impact Fee Tracking 2019'!I66</f>
        <v>10223.01</v>
      </c>
    </row>
    <row r="5" spans="1:17" x14ac:dyDescent="0.25">
      <c r="A5" s="117" t="s">
        <v>13</v>
      </c>
      <c r="B5" s="117" t="s">
        <v>4</v>
      </c>
      <c r="C5" s="117" t="s">
        <v>5</v>
      </c>
      <c r="D5" s="117" t="s">
        <v>6</v>
      </c>
      <c r="E5" s="118" t="s">
        <v>2</v>
      </c>
      <c r="F5" s="119" t="s">
        <v>9</v>
      </c>
      <c r="G5" s="119" t="s">
        <v>10</v>
      </c>
      <c r="H5" s="119" t="s">
        <v>11</v>
      </c>
      <c r="I5" s="119" t="s">
        <v>12</v>
      </c>
      <c r="J5" s="120" t="s">
        <v>17</v>
      </c>
      <c r="K5" s="144" t="s">
        <v>1</v>
      </c>
      <c r="L5" s="145" t="s">
        <v>41</v>
      </c>
      <c r="M5" s="146" t="s">
        <v>9</v>
      </c>
      <c r="N5" s="146" t="s">
        <v>10</v>
      </c>
      <c r="O5" s="146" t="s">
        <v>11</v>
      </c>
      <c r="P5" s="147" t="s">
        <v>115</v>
      </c>
      <c r="Q5" s="148" t="s">
        <v>2</v>
      </c>
    </row>
    <row r="6" spans="1:17" x14ac:dyDescent="0.25">
      <c r="A6" s="121">
        <v>43846</v>
      </c>
      <c r="B6" s="122" t="s">
        <v>131</v>
      </c>
      <c r="C6" s="122" t="s">
        <v>133</v>
      </c>
      <c r="D6" s="122" t="s">
        <v>132</v>
      </c>
      <c r="E6" s="128">
        <v>4018</v>
      </c>
      <c r="F6" s="129">
        <v>350</v>
      </c>
      <c r="G6" s="129"/>
      <c r="H6" s="129"/>
      <c r="I6" s="129"/>
      <c r="J6" s="121">
        <v>45673</v>
      </c>
      <c r="K6" s="5">
        <v>43936</v>
      </c>
      <c r="L6" s="155" t="s">
        <v>140</v>
      </c>
      <c r="M6" s="27">
        <v>1503.74</v>
      </c>
      <c r="Q6" s="7">
        <v>1013</v>
      </c>
    </row>
    <row r="7" spans="1:17" x14ac:dyDescent="0.25">
      <c r="A7" s="121">
        <v>43846</v>
      </c>
      <c r="B7" s="122" t="s">
        <v>131</v>
      </c>
      <c r="C7" s="122" t="s">
        <v>133</v>
      </c>
      <c r="D7" s="122" t="s">
        <v>132</v>
      </c>
      <c r="E7" s="128">
        <v>4018</v>
      </c>
      <c r="F7" s="129"/>
      <c r="G7" s="129">
        <v>0</v>
      </c>
      <c r="H7" s="129"/>
      <c r="I7" s="129"/>
      <c r="J7" s="121">
        <v>45673</v>
      </c>
      <c r="K7" s="5">
        <v>43985</v>
      </c>
      <c r="L7" s="155" t="s">
        <v>144</v>
      </c>
      <c r="P7" s="27">
        <v>10000</v>
      </c>
      <c r="Q7" s="7">
        <v>1014</v>
      </c>
    </row>
    <row r="8" spans="1:17" x14ac:dyDescent="0.25">
      <c r="A8" s="121">
        <v>43846</v>
      </c>
      <c r="B8" s="122" t="s">
        <v>131</v>
      </c>
      <c r="C8" s="122" t="s">
        <v>133</v>
      </c>
      <c r="D8" s="122" t="s">
        <v>132</v>
      </c>
      <c r="E8" s="128">
        <v>4018</v>
      </c>
      <c r="F8" s="129"/>
      <c r="G8" s="129"/>
      <c r="H8" s="129">
        <v>52.5</v>
      </c>
      <c r="I8" s="129"/>
      <c r="J8" s="121">
        <v>45673</v>
      </c>
      <c r="K8" s="5">
        <v>43992</v>
      </c>
      <c r="L8" s="155" t="s">
        <v>99</v>
      </c>
      <c r="M8" s="27">
        <v>2497.3000000000002</v>
      </c>
      <c r="Q8" s="7">
        <v>1015</v>
      </c>
    </row>
    <row r="9" spans="1:17" x14ac:dyDescent="0.25">
      <c r="A9" s="121">
        <v>43846</v>
      </c>
      <c r="B9" s="122" t="s">
        <v>131</v>
      </c>
      <c r="C9" s="122" t="s">
        <v>133</v>
      </c>
      <c r="D9" s="122" t="s">
        <v>132</v>
      </c>
      <c r="E9" s="128">
        <v>4018</v>
      </c>
      <c r="F9" s="129"/>
      <c r="G9" s="129"/>
      <c r="H9" s="129"/>
      <c r="I9" s="129">
        <v>0</v>
      </c>
      <c r="J9" s="121">
        <v>45673</v>
      </c>
      <c r="K9" s="5">
        <v>44090</v>
      </c>
      <c r="L9" s="155" t="s">
        <v>49</v>
      </c>
      <c r="O9" s="27">
        <v>14969.07</v>
      </c>
      <c r="Q9" s="7">
        <v>1016</v>
      </c>
    </row>
    <row r="10" spans="1:17" x14ac:dyDescent="0.25">
      <c r="A10" s="124"/>
      <c r="B10" s="124"/>
      <c r="C10" s="124"/>
      <c r="D10" s="124"/>
      <c r="E10" s="124" t="s">
        <v>34</v>
      </c>
      <c r="F10" s="152">
        <f>F4+F6</f>
        <v>5638.79</v>
      </c>
      <c r="G10" s="125">
        <f>G4+G7</f>
        <v>89598.400000000009</v>
      </c>
      <c r="H10" s="125">
        <f>H4+H8</f>
        <v>14746.900000000001</v>
      </c>
      <c r="I10" s="125">
        <f>I4+I9</f>
        <v>10223.01</v>
      </c>
      <c r="J10" s="126"/>
      <c r="K10" s="5">
        <v>44111</v>
      </c>
      <c r="L10" s="155" t="s">
        <v>43</v>
      </c>
      <c r="N10" s="27">
        <v>31225</v>
      </c>
      <c r="Q10" s="7">
        <v>1017</v>
      </c>
    </row>
    <row r="11" spans="1:17" x14ac:dyDescent="0.25">
      <c r="A11" s="127">
        <v>43857</v>
      </c>
      <c r="B11" s="128" t="s">
        <v>131</v>
      </c>
      <c r="C11" s="128" t="s">
        <v>134</v>
      </c>
      <c r="D11" s="128" t="s">
        <v>132</v>
      </c>
      <c r="E11" s="128">
        <v>4033</v>
      </c>
      <c r="F11" s="129">
        <v>0</v>
      </c>
      <c r="G11" s="129"/>
      <c r="H11" s="129"/>
      <c r="I11" s="129"/>
      <c r="J11" s="127">
        <v>45684</v>
      </c>
      <c r="K11" s="5">
        <v>44181</v>
      </c>
      <c r="L11" s="155" t="s">
        <v>140</v>
      </c>
      <c r="M11" s="27">
        <v>777.22</v>
      </c>
      <c r="Q11" s="7">
        <v>1018</v>
      </c>
    </row>
    <row r="12" spans="1:17" x14ac:dyDescent="0.25">
      <c r="A12" s="127">
        <v>43857</v>
      </c>
      <c r="B12" s="128" t="s">
        <v>131</v>
      </c>
      <c r="C12" s="128" t="s">
        <v>134</v>
      </c>
      <c r="D12" s="128" t="s">
        <v>132</v>
      </c>
      <c r="E12" s="128">
        <v>4033</v>
      </c>
      <c r="F12" s="129"/>
      <c r="G12" s="129">
        <v>0</v>
      </c>
      <c r="H12" s="129"/>
      <c r="I12" s="129"/>
      <c r="J12" s="127">
        <v>45684</v>
      </c>
    </row>
    <row r="13" spans="1:17" x14ac:dyDescent="0.25">
      <c r="A13" s="127">
        <v>43857</v>
      </c>
      <c r="B13" s="128" t="s">
        <v>131</v>
      </c>
      <c r="C13" s="128" t="s">
        <v>134</v>
      </c>
      <c r="D13" s="128" t="s">
        <v>132</v>
      </c>
      <c r="E13" s="128">
        <v>4033</v>
      </c>
      <c r="F13" s="129"/>
      <c r="G13" s="129"/>
      <c r="H13" s="129">
        <v>157.5</v>
      </c>
      <c r="I13" s="129"/>
      <c r="J13" s="127">
        <v>45684</v>
      </c>
    </row>
    <row r="14" spans="1:17" x14ac:dyDescent="0.25">
      <c r="A14" s="127">
        <v>43857</v>
      </c>
      <c r="B14" s="128" t="s">
        <v>131</v>
      </c>
      <c r="C14" s="128" t="s">
        <v>134</v>
      </c>
      <c r="D14" s="128" t="s">
        <v>132</v>
      </c>
      <c r="E14" s="128">
        <v>4033</v>
      </c>
      <c r="F14" s="129"/>
      <c r="G14" s="129"/>
      <c r="H14" s="129"/>
      <c r="I14" s="129">
        <v>0</v>
      </c>
      <c r="J14" s="127">
        <v>45684</v>
      </c>
    </row>
    <row r="15" spans="1:17" x14ac:dyDescent="0.25">
      <c r="A15" s="124"/>
      <c r="B15" s="124"/>
      <c r="C15" s="124"/>
      <c r="D15" s="124"/>
      <c r="E15" s="124" t="s">
        <v>34</v>
      </c>
      <c r="F15" s="152">
        <f>F10+F11</f>
        <v>5638.79</v>
      </c>
      <c r="G15" s="125">
        <f>G10+G12</f>
        <v>89598.400000000009</v>
      </c>
      <c r="H15" s="125">
        <f>H10+H13</f>
        <v>14904.400000000001</v>
      </c>
      <c r="I15" s="125">
        <f>I10+I14</f>
        <v>10223.01</v>
      </c>
      <c r="J15" s="126"/>
    </row>
    <row r="16" spans="1:17" x14ac:dyDescent="0.25">
      <c r="A16" s="127">
        <v>44126</v>
      </c>
      <c r="B16" s="128" t="s">
        <v>145</v>
      </c>
      <c r="C16" s="128" t="s">
        <v>146</v>
      </c>
      <c r="D16" s="128" t="s">
        <v>147</v>
      </c>
      <c r="E16" s="128">
        <v>1486</v>
      </c>
      <c r="F16" s="156">
        <v>394</v>
      </c>
      <c r="G16" s="157"/>
      <c r="H16" s="157"/>
      <c r="I16" s="157"/>
      <c r="J16" s="127">
        <v>45952</v>
      </c>
    </row>
    <row r="17" spans="1:10" x14ac:dyDescent="0.25">
      <c r="A17" s="127">
        <v>44126</v>
      </c>
      <c r="B17" s="128" t="s">
        <v>145</v>
      </c>
      <c r="C17" s="128" t="s">
        <v>146</v>
      </c>
      <c r="D17" s="128" t="s">
        <v>147</v>
      </c>
      <c r="E17" s="128">
        <v>1486</v>
      </c>
      <c r="F17" s="156"/>
      <c r="G17" s="157">
        <v>4093</v>
      </c>
      <c r="H17" s="157"/>
      <c r="I17" s="157"/>
      <c r="J17" s="127">
        <v>45952</v>
      </c>
    </row>
    <row r="18" spans="1:10" x14ac:dyDescent="0.25">
      <c r="A18" s="127">
        <v>44126</v>
      </c>
      <c r="B18" s="128" t="s">
        <v>145</v>
      </c>
      <c r="C18" s="128" t="s">
        <v>146</v>
      </c>
      <c r="D18" s="128" t="s">
        <v>147</v>
      </c>
      <c r="E18" s="128">
        <v>1486</v>
      </c>
      <c r="F18" s="156"/>
      <c r="G18" s="157"/>
      <c r="H18" s="157">
        <v>637</v>
      </c>
      <c r="I18" s="157"/>
      <c r="J18" s="127">
        <v>45952</v>
      </c>
    </row>
    <row r="19" spans="1:10" x14ac:dyDescent="0.25">
      <c r="A19" s="127">
        <v>44126</v>
      </c>
      <c r="B19" s="128" t="s">
        <v>145</v>
      </c>
      <c r="C19" s="122" t="s">
        <v>146</v>
      </c>
      <c r="D19" s="128" t="s">
        <v>147</v>
      </c>
      <c r="E19" s="128">
        <v>1486</v>
      </c>
      <c r="I19" s="27">
        <v>247</v>
      </c>
      <c r="J19" s="127">
        <v>45952</v>
      </c>
    </row>
    <row r="20" spans="1:10" x14ac:dyDescent="0.25">
      <c r="A20" s="124"/>
      <c r="B20" s="124"/>
      <c r="C20" s="124"/>
      <c r="D20" s="124"/>
      <c r="E20" s="124" t="s">
        <v>34</v>
      </c>
      <c r="F20" s="152">
        <f>F15+F16</f>
        <v>6032.79</v>
      </c>
      <c r="G20" s="125">
        <f>G15+G17</f>
        <v>93691.400000000009</v>
      </c>
      <c r="H20" s="125">
        <f>H15+H18</f>
        <v>15541.400000000001</v>
      </c>
      <c r="I20" s="125">
        <f>I15+I19</f>
        <v>10470.01</v>
      </c>
    </row>
    <row r="21" spans="1:10" x14ac:dyDescent="0.25">
      <c r="A21" s="127">
        <v>44133</v>
      </c>
      <c r="B21" s="128" t="s">
        <v>148</v>
      </c>
      <c r="C21" s="128" t="s">
        <v>149</v>
      </c>
      <c r="D21" s="128" t="s">
        <v>150</v>
      </c>
      <c r="E21" s="128">
        <v>31110</v>
      </c>
      <c r="F21" s="156">
        <v>394</v>
      </c>
      <c r="G21" s="157"/>
      <c r="H21" s="157"/>
      <c r="I21" s="157"/>
      <c r="J21" s="121">
        <v>45959</v>
      </c>
    </row>
    <row r="22" spans="1:10" x14ac:dyDescent="0.25">
      <c r="A22" s="127">
        <v>44133</v>
      </c>
      <c r="B22" s="128" t="s">
        <v>148</v>
      </c>
      <c r="C22" s="128" t="s">
        <v>149</v>
      </c>
      <c r="D22" s="128" t="s">
        <v>150</v>
      </c>
      <c r="E22" s="128">
        <v>31110</v>
      </c>
      <c r="F22" s="156"/>
      <c r="G22" s="157">
        <v>4093</v>
      </c>
      <c r="H22" s="157"/>
      <c r="I22" s="157"/>
      <c r="J22" s="121">
        <v>45959</v>
      </c>
    </row>
    <row r="23" spans="1:10" x14ac:dyDescent="0.25">
      <c r="A23" s="127">
        <v>44133</v>
      </c>
      <c r="B23" s="128" t="s">
        <v>148</v>
      </c>
      <c r="C23" s="128" t="s">
        <v>149</v>
      </c>
      <c r="D23" s="128" t="s">
        <v>150</v>
      </c>
      <c r="E23" s="128">
        <v>31110</v>
      </c>
      <c r="F23" s="156"/>
      <c r="G23" s="157"/>
      <c r="H23" s="157">
        <v>637</v>
      </c>
      <c r="I23" s="157"/>
      <c r="J23" s="121">
        <v>45959</v>
      </c>
    </row>
    <row r="24" spans="1:10" x14ac:dyDescent="0.25">
      <c r="A24" s="127">
        <v>44133</v>
      </c>
      <c r="B24" s="128" t="s">
        <v>148</v>
      </c>
      <c r="C24" s="128" t="s">
        <v>149</v>
      </c>
      <c r="D24" s="128" t="s">
        <v>150</v>
      </c>
      <c r="E24" s="128">
        <v>31110</v>
      </c>
      <c r="I24" s="27">
        <v>247</v>
      </c>
      <c r="J24" s="121">
        <v>45959</v>
      </c>
    </row>
    <row r="25" spans="1:10" x14ac:dyDescent="0.25">
      <c r="A25" s="124"/>
      <c r="B25" s="124"/>
      <c r="C25" s="124"/>
      <c r="D25" s="124"/>
      <c r="E25" s="124" t="s">
        <v>34</v>
      </c>
      <c r="F25" s="152">
        <f>F20+F21</f>
        <v>6426.79</v>
      </c>
      <c r="G25" s="125">
        <f>G20+G22</f>
        <v>97784.400000000009</v>
      </c>
      <c r="H25" s="125">
        <f>H20+H23</f>
        <v>16178.400000000001</v>
      </c>
      <c r="I25" s="125">
        <f>I20+I24</f>
        <v>10717.01</v>
      </c>
    </row>
    <row r="26" spans="1:10" x14ac:dyDescent="0.25">
      <c r="A26" s="121">
        <v>44137</v>
      </c>
      <c r="B26" s="128" t="s">
        <v>151</v>
      </c>
      <c r="C26" s="128" t="s">
        <v>152</v>
      </c>
      <c r="D26" s="128" t="s">
        <v>153</v>
      </c>
      <c r="E26" s="128">
        <v>15</v>
      </c>
      <c r="F26" s="156">
        <v>394</v>
      </c>
      <c r="G26" s="157"/>
      <c r="H26" s="157"/>
      <c r="I26" s="157"/>
      <c r="J26" s="121">
        <v>45963</v>
      </c>
    </row>
    <row r="27" spans="1:10" x14ac:dyDescent="0.25">
      <c r="A27" s="121">
        <v>44137</v>
      </c>
      <c r="B27" s="128" t="s">
        <v>151</v>
      </c>
      <c r="C27" s="128" t="s">
        <v>152</v>
      </c>
      <c r="D27" s="128" t="s">
        <v>153</v>
      </c>
      <c r="E27" s="128">
        <v>15</v>
      </c>
      <c r="F27" s="156"/>
      <c r="G27" s="157">
        <v>4093</v>
      </c>
      <c r="H27" s="157"/>
      <c r="I27" s="157"/>
      <c r="J27" s="121">
        <v>45963</v>
      </c>
    </row>
    <row r="28" spans="1:10" x14ac:dyDescent="0.25">
      <c r="A28" s="121">
        <v>44137</v>
      </c>
      <c r="B28" s="128" t="s">
        <v>151</v>
      </c>
      <c r="C28" s="128" t="s">
        <v>152</v>
      </c>
      <c r="D28" s="128" t="s">
        <v>153</v>
      </c>
      <c r="E28" s="128">
        <v>15</v>
      </c>
      <c r="F28" s="156"/>
      <c r="G28" s="157"/>
      <c r="H28" s="157">
        <v>637</v>
      </c>
      <c r="I28" s="157"/>
      <c r="J28" s="121">
        <v>45963</v>
      </c>
    </row>
    <row r="29" spans="1:10" x14ac:dyDescent="0.25">
      <c r="A29" s="121">
        <v>44137</v>
      </c>
      <c r="B29" s="128" t="s">
        <v>151</v>
      </c>
      <c r="C29" s="128" t="s">
        <v>152</v>
      </c>
      <c r="D29" s="128" t="s">
        <v>153</v>
      </c>
      <c r="E29" s="128">
        <v>15</v>
      </c>
      <c r="I29" s="27">
        <v>247</v>
      </c>
      <c r="J29" s="121">
        <v>45963</v>
      </c>
    </row>
    <row r="30" spans="1:10" x14ac:dyDescent="0.25">
      <c r="A30" s="124"/>
      <c r="B30" s="124"/>
      <c r="C30" s="124"/>
      <c r="D30" s="124"/>
      <c r="E30" s="124" t="s">
        <v>34</v>
      </c>
      <c r="F30" s="152">
        <f>F25+F26</f>
        <v>6820.79</v>
      </c>
      <c r="G30" s="125">
        <f>G25+G27</f>
        <v>101877.40000000001</v>
      </c>
      <c r="H30" s="125">
        <f>H25+H28</f>
        <v>16815.400000000001</v>
      </c>
      <c r="I30" s="125">
        <f>I25+I29</f>
        <v>10964.01</v>
      </c>
    </row>
    <row r="31" spans="1:10" ht="15.75" thickBot="1" x14ac:dyDescent="0.3">
      <c r="A31" s="128"/>
      <c r="B31" s="128"/>
      <c r="C31" s="128"/>
      <c r="D31" s="128"/>
      <c r="E31" s="128"/>
      <c r="F31" s="156"/>
      <c r="G31" s="157"/>
      <c r="H31" s="157"/>
      <c r="I31" s="157"/>
    </row>
    <row r="32" spans="1:10" ht="15.75" thickBot="1" x14ac:dyDescent="0.3">
      <c r="E32" s="130"/>
      <c r="F32" s="131" t="s">
        <v>9</v>
      </c>
      <c r="G32" s="131" t="s">
        <v>10</v>
      </c>
      <c r="H32" s="131" t="s">
        <v>11</v>
      </c>
      <c r="I32" s="131" t="s">
        <v>12</v>
      </c>
    </row>
    <row r="33" spans="5:9" ht="15.75" thickBot="1" x14ac:dyDescent="0.3">
      <c r="E33" s="132" t="s">
        <v>143</v>
      </c>
      <c r="F33" s="154">
        <f>F6+F11+F16+F21+F26</f>
        <v>1532</v>
      </c>
      <c r="G33" s="154">
        <f>G7+G12+G17+G22+G27</f>
        <v>12279</v>
      </c>
      <c r="H33" s="154">
        <f>H8+H13+H18+H23+H28</f>
        <v>2121</v>
      </c>
      <c r="I33" s="154">
        <f>I9+I14+I19+I24+I29</f>
        <v>741</v>
      </c>
    </row>
    <row r="34" spans="5:9" ht="15.75" thickBot="1" x14ac:dyDescent="0.3">
      <c r="E34" s="134" t="s">
        <v>90</v>
      </c>
      <c r="F34" s="135">
        <f>F4+F33</f>
        <v>6820.79</v>
      </c>
      <c r="G34" s="135">
        <f>G4+G33</f>
        <v>101877.40000000001</v>
      </c>
      <c r="H34" s="135">
        <f>H4+H33</f>
        <v>16815.400000000001</v>
      </c>
      <c r="I34" s="135">
        <f>I4+I33</f>
        <v>10964.01</v>
      </c>
    </row>
    <row r="35" spans="5:9" ht="15.75" thickBot="1" x14ac:dyDescent="0.3">
      <c r="E35" s="136" t="s">
        <v>141</v>
      </c>
      <c r="F35" s="137">
        <f>M6+M8+M11</f>
        <v>4778.26</v>
      </c>
      <c r="G35" s="137">
        <v>31225</v>
      </c>
      <c r="H35" s="137">
        <v>14969.07</v>
      </c>
      <c r="I35" s="137">
        <v>10000</v>
      </c>
    </row>
    <row r="36" spans="5:9" ht="15.75" thickBot="1" x14ac:dyDescent="0.3">
      <c r="E36" s="138" t="s">
        <v>142</v>
      </c>
      <c r="F36" s="139">
        <v>20.68</v>
      </c>
      <c r="G36" s="139">
        <v>449.71</v>
      </c>
      <c r="H36" s="139">
        <v>68.92</v>
      </c>
      <c r="I36" s="139">
        <v>35.86</v>
      </c>
    </row>
    <row r="37" spans="5:9" ht="15.75" thickBot="1" x14ac:dyDescent="0.3">
      <c r="E37" s="140" t="s">
        <v>138</v>
      </c>
      <c r="F37" s="141">
        <f>F34-F35+F36</f>
        <v>2063.2099999999996</v>
      </c>
      <c r="G37" s="141">
        <f t="shared" ref="G37:I37" si="0">G34-G35+G36</f>
        <v>71102.110000000015</v>
      </c>
      <c r="H37" s="141">
        <f t="shared" si="0"/>
        <v>1915.2500000000018</v>
      </c>
      <c r="I37" s="141">
        <f t="shared" si="0"/>
        <v>999.87000000000023</v>
      </c>
    </row>
    <row r="38" spans="5:9" ht="15.75" thickBot="1" x14ac:dyDescent="0.3"/>
    <row r="39" spans="5:9" ht="15.75" thickBot="1" x14ac:dyDescent="0.3">
      <c r="F39" s="208" t="s">
        <v>154</v>
      </c>
      <c r="G39" s="209"/>
      <c r="H39" s="210"/>
    </row>
    <row r="40" spans="5:9" ht="15.75" thickBot="1" x14ac:dyDescent="0.3">
      <c r="F40" s="193" t="s">
        <v>155</v>
      </c>
      <c r="G40" s="194"/>
      <c r="H40" s="195"/>
    </row>
  </sheetData>
  <mergeCells count="6">
    <mergeCell ref="F39:H39"/>
    <mergeCell ref="F40:H40"/>
    <mergeCell ref="A1:D1"/>
    <mergeCell ref="A2:D2"/>
    <mergeCell ref="A3:D3"/>
    <mergeCell ref="F3:I3"/>
  </mergeCells>
  <pageMargins left="0.7" right="0.7" top="0.75" bottom="0.75" header="0.3" footer="0.3"/>
  <pageSetup paperSize="5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opLeftCell="C25" workbookViewId="0">
      <selection activeCell="L39" sqref="L39"/>
    </sheetView>
  </sheetViews>
  <sheetFormatPr defaultRowHeight="15" x14ac:dyDescent="0.25"/>
  <cols>
    <col min="1" max="1" width="16.140625" style="7" customWidth="1"/>
    <col min="2" max="2" width="29.42578125" bestFit="1" customWidth="1"/>
    <col min="3" max="3" width="16.140625" customWidth="1"/>
    <col min="4" max="4" width="18.28515625" customWidth="1"/>
    <col min="5" max="5" width="12.28515625" customWidth="1"/>
    <col min="6" max="6" width="16.28515625" style="27" customWidth="1"/>
    <col min="7" max="7" width="14.7109375" style="27" customWidth="1"/>
    <col min="8" max="8" width="15" style="27" customWidth="1"/>
    <col min="9" max="9" width="18.28515625" style="27" customWidth="1"/>
    <col min="10" max="10" width="14.7109375" style="7" customWidth="1"/>
    <col min="11" max="11" width="17" customWidth="1"/>
    <col min="12" max="12" width="30" customWidth="1"/>
    <col min="13" max="13" width="14.28515625" style="27" customWidth="1"/>
    <col min="14" max="14" width="13.7109375" style="27" customWidth="1"/>
    <col min="15" max="15" width="12.140625" style="27" customWidth="1"/>
    <col min="16" max="16" width="14.140625" style="27" customWidth="1"/>
    <col min="17" max="17" width="14" style="174" customWidth="1"/>
  </cols>
  <sheetData>
    <row r="1" spans="1:17" ht="21" x14ac:dyDescent="0.35">
      <c r="A1" s="196" t="s">
        <v>3</v>
      </c>
      <c r="B1" s="197"/>
      <c r="C1" s="197"/>
      <c r="D1" s="198"/>
    </row>
    <row r="2" spans="1:17" ht="21.75" thickBot="1" x14ac:dyDescent="0.4">
      <c r="A2" s="199" t="s">
        <v>0</v>
      </c>
      <c r="B2" s="200"/>
      <c r="C2" s="200"/>
      <c r="D2" s="201"/>
    </row>
    <row r="3" spans="1:17" ht="21.75" thickBot="1" x14ac:dyDescent="0.4">
      <c r="A3" s="202" t="s">
        <v>156</v>
      </c>
      <c r="B3" s="203"/>
      <c r="C3" s="203"/>
      <c r="D3" s="204"/>
      <c r="F3" s="211" t="s">
        <v>157</v>
      </c>
      <c r="G3" s="212"/>
      <c r="H3" s="212"/>
      <c r="I3" s="213"/>
    </row>
    <row r="4" spans="1:17" ht="16.5" thickBot="1" x14ac:dyDescent="0.3">
      <c r="F4" s="143">
        <f>'Impact Fee Tracking 2020'!F37</f>
        <v>2063.2099999999996</v>
      </c>
      <c r="G4" s="143">
        <f>'Impact Fee Tracking 2020'!G37</f>
        <v>71102.110000000015</v>
      </c>
      <c r="H4" s="143">
        <f>'Impact Fee Tracking 2020'!H37</f>
        <v>1915.2500000000018</v>
      </c>
      <c r="I4" s="143">
        <f>'Impact Fee Tracking 2020'!I37</f>
        <v>999.87000000000023</v>
      </c>
    </row>
    <row r="5" spans="1:17" x14ac:dyDescent="0.25">
      <c r="A5" s="117" t="s">
        <v>13</v>
      </c>
      <c r="B5" s="117" t="s">
        <v>4</v>
      </c>
      <c r="C5" s="117" t="s">
        <v>5</v>
      </c>
      <c r="D5" s="117" t="s">
        <v>6</v>
      </c>
      <c r="E5" s="118" t="s">
        <v>2</v>
      </c>
      <c r="F5" s="159" t="s">
        <v>9</v>
      </c>
      <c r="G5" s="159" t="s">
        <v>10</v>
      </c>
      <c r="H5" s="159" t="s">
        <v>11</v>
      </c>
      <c r="I5" s="159" t="s">
        <v>12</v>
      </c>
      <c r="J5" s="120" t="s">
        <v>17</v>
      </c>
      <c r="K5" s="144" t="s">
        <v>1</v>
      </c>
      <c r="L5" s="145" t="s">
        <v>41</v>
      </c>
      <c r="M5" s="173" t="s">
        <v>9</v>
      </c>
      <c r="N5" s="173" t="s">
        <v>10</v>
      </c>
      <c r="O5" s="173" t="s">
        <v>11</v>
      </c>
      <c r="P5" s="173" t="s">
        <v>115</v>
      </c>
      <c r="Q5" s="148" t="s">
        <v>2</v>
      </c>
    </row>
    <row r="6" spans="1:17" x14ac:dyDescent="0.25">
      <c r="A6" s="5">
        <v>44223</v>
      </c>
      <c r="B6" s="7" t="s">
        <v>104</v>
      </c>
      <c r="C6" s="7" t="s">
        <v>158</v>
      </c>
      <c r="D6" s="7" t="s">
        <v>159</v>
      </c>
      <c r="E6" s="7">
        <v>1876</v>
      </c>
      <c r="F6" s="27">
        <v>394</v>
      </c>
      <c r="J6" s="5">
        <v>46049</v>
      </c>
      <c r="K6" s="5">
        <v>44312</v>
      </c>
      <c r="L6" s="7" t="s">
        <v>43</v>
      </c>
      <c r="M6" s="163"/>
      <c r="N6" s="163">
        <v>62087</v>
      </c>
      <c r="O6" s="163"/>
      <c r="P6" s="163"/>
      <c r="Q6" s="7">
        <v>1019</v>
      </c>
    </row>
    <row r="7" spans="1:17" x14ac:dyDescent="0.25">
      <c r="A7" s="5">
        <v>44223</v>
      </c>
      <c r="B7" s="7" t="s">
        <v>104</v>
      </c>
      <c r="C7" s="7" t="s">
        <v>158</v>
      </c>
      <c r="D7" s="7" t="s">
        <v>159</v>
      </c>
      <c r="E7" s="7">
        <v>1876</v>
      </c>
      <c r="G7" s="27">
        <v>4093</v>
      </c>
      <c r="J7" s="5">
        <v>46049</v>
      </c>
      <c r="K7" s="5">
        <v>44544</v>
      </c>
      <c r="L7" s="7" t="s">
        <v>176</v>
      </c>
      <c r="M7" s="163">
        <v>1497</v>
      </c>
      <c r="Q7" s="7">
        <v>1020</v>
      </c>
    </row>
    <row r="8" spans="1:17" x14ac:dyDescent="0.25">
      <c r="A8" s="5">
        <v>44223</v>
      </c>
      <c r="B8" s="7" t="s">
        <v>104</v>
      </c>
      <c r="C8" s="7" t="s">
        <v>158</v>
      </c>
      <c r="D8" s="7" t="s">
        <v>159</v>
      </c>
      <c r="E8" s="7">
        <v>1876</v>
      </c>
      <c r="H8" s="27">
        <v>637</v>
      </c>
      <c r="J8" s="5">
        <v>46049</v>
      </c>
    </row>
    <row r="9" spans="1:17" x14ac:dyDescent="0.25">
      <c r="A9" s="5">
        <v>44223</v>
      </c>
      <c r="B9" s="7" t="s">
        <v>104</v>
      </c>
      <c r="C9" s="7" t="s">
        <v>158</v>
      </c>
      <c r="D9" s="7" t="s">
        <v>159</v>
      </c>
      <c r="E9" s="7">
        <v>1876</v>
      </c>
      <c r="I9" s="27">
        <v>247</v>
      </c>
      <c r="J9" s="5">
        <v>46049</v>
      </c>
    </row>
    <row r="10" spans="1:17" x14ac:dyDescent="0.25">
      <c r="A10" s="161"/>
      <c r="B10" s="158"/>
      <c r="C10" s="158"/>
      <c r="D10" s="158"/>
      <c r="E10" s="158"/>
      <c r="F10" s="160">
        <f>F4+F6</f>
        <v>2457.2099999999996</v>
      </c>
      <c r="G10" s="160">
        <f>G7+G4</f>
        <v>75195.110000000015</v>
      </c>
      <c r="H10" s="160">
        <f>H8+H4</f>
        <v>2552.2500000000018</v>
      </c>
      <c r="I10" s="160">
        <f>I9+I4</f>
        <v>1246.8700000000003</v>
      </c>
      <c r="J10" s="162"/>
      <c r="K10" s="153"/>
    </row>
    <row r="11" spans="1:17" x14ac:dyDescent="0.25">
      <c r="A11" s="5">
        <v>44313</v>
      </c>
      <c r="B11" s="7" t="s">
        <v>104</v>
      </c>
      <c r="C11" s="7" t="s">
        <v>163</v>
      </c>
      <c r="D11" s="7" t="s">
        <v>164</v>
      </c>
      <c r="E11" s="7">
        <v>1193</v>
      </c>
      <c r="F11" s="27">
        <v>394</v>
      </c>
      <c r="J11" s="5">
        <v>46139</v>
      </c>
    </row>
    <row r="12" spans="1:17" x14ac:dyDescent="0.25">
      <c r="A12" s="5">
        <v>44313</v>
      </c>
      <c r="B12" s="7" t="s">
        <v>104</v>
      </c>
      <c r="C12" s="7" t="s">
        <v>163</v>
      </c>
      <c r="D12" s="7" t="s">
        <v>164</v>
      </c>
      <c r="E12" s="7">
        <v>1193</v>
      </c>
      <c r="G12" s="27">
        <v>4093</v>
      </c>
      <c r="J12" s="5">
        <v>46139</v>
      </c>
    </row>
    <row r="13" spans="1:17" x14ac:dyDescent="0.25">
      <c r="A13" s="5">
        <v>44313</v>
      </c>
      <c r="B13" s="7" t="s">
        <v>104</v>
      </c>
      <c r="C13" s="7" t="s">
        <v>163</v>
      </c>
      <c r="D13" s="7" t="s">
        <v>164</v>
      </c>
      <c r="E13" s="7">
        <v>1193</v>
      </c>
      <c r="H13" s="27">
        <v>637</v>
      </c>
      <c r="J13" s="5">
        <v>46139</v>
      </c>
    </row>
    <row r="14" spans="1:17" x14ac:dyDescent="0.25">
      <c r="A14" s="5">
        <v>44313</v>
      </c>
      <c r="B14" s="7" t="s">
        <v>104</v>
      </c>
      <c r="C14" s="7" t="s">
        <v>163</v>
      </c>
      <c r="D14" s="7" t="s">
        <v>164</v>
      </c>
      <c r="E14" s="7">
        <v>1193</v>
      </c>
      <c r="I14" s="27">
        <v>247</v>
      </c>
      <c r="J14" s="5">
        <v>46139</v>
      </c>
    </row>
    <row r="15" spans="1:17" x14ac:dyDescent="0.25">
      <c r="A15" s="161"/>
      <c r="B15" s="158"/>
      <c r="C15" s="158"/>
      <c r="D15" s="158"/>
      <c r="E15" s="158"/>
      <c r="F15" s="160">
        <f>F10+F11</f>
        <v>2851.2099999999996</v>
      </c>
      <c r="G15" s="160">
        <f>G10+G12</f>
        <v>79288.110000000015</v>
      </c>
      <c r="H15" s="160">
        <f>H10+H13</f>
        <v>3189.2500000000018</v>
      </c>
      <c r="I15" s="160">
        <f>I10+I14</f>
        <v>1493.8700000000003</v>
      </c>
    </row>
    <row r="16" spans="1:17" x14ac:dyDescent="0.25">
      <c r="A16" s="168">
        <v>44369</v>
      </c>
      <c r="B16" s="169" t="s">
        <v>104</v>
      </c>
      <c r="C16" s="169" t="s">
        <v>165</v>
      </c>
      <c r="D16" s="169" t="s">
        <v>166</v>
      </c>
      <c r="E16" s="169">
        <v>1956</v>
      </c>
      <c r="F16" s="30">
        <v>394</v>
      </c>
      <c r="G16" s="30"/>
      <c r="H16" s="30"/>
      <c r="I16" s="30"/>
      <c r="J16" s="5">
        <v>46195</v>
      </c>
    </row>
    <row r="17" spans="1:12" x14ac:dyDescent="0.25">
      <c r="A17" s="168">
        <v>44369</v>
      </c>
      <c r="B17" s="169" t="s">
        <v>104</v>
      </c>
      <c r="C17" s="169" t="s">
        <v>165</v>
      </c>
      <c r="D17" s="169" t="s">
        <v>166</v>
      </c>
      <c r="E17" s="169">
        <v>1956</v>
      </c>
      <c r="F17" s="30"/>
      <c r="G17" s="30">
        <v>4093</v>
      </c>
      <c r="H17" s="30"/>
      <c r="I17" s="30"/>
      <c r="J17" s="5">
        <v>46195</v>
      </c>
    </row>
    <row r="18" spans="1:12" x14ac:dyDescent="0.25">
      <c r="A18" s="168">
        <v>44369</v>
      </c>
      <c r="B18" s="169" t="s">
        <v>104</v>
      </c>
      <c r="C18" s="169" t="s">
        <v>165</v>
      </c>
      <c r="D18" s="169" t="s">
        <v>166</v>
      </c>
      <c r="E18" s="169">
        <v>1956</v>
      </c>
      <c r="F18" s="30"/>
      <c r="G18" s="30"/>
      <c r="H18" s="30">
        <v>637</v>
      </c>
      <c r="I18" s="30"/>
      <c r="J18" s="5">
        <v>46195</v>
      </c>
    </row>
    <row r="19" spans="1:12" x14ac:dyDescent="0.25">
      <c r="A19" s="168">
        <v>44369</v>
      </c>
      <c r="B19" s="169" t="s">
        <v>104</v>
      </c>
      <c r="C19" s="169" t="s">
        <v>165</v>
      </c>
      <c r="D19" s="169" t="s">
        <v>166</v>
      </c>
      <c r="E19" s="169">
        <v>1956</v>
      </c>
      <c r="F19" s="30"/>
      <c r="G19" s="30"/>
      <c r="H19" s="30"/>
      <c r="I19" s="170">
        <v>193</v>
      </c>
      <c r="J19" s="5">
        <v>46195</v>
      </c>
      <c r="K19" s="167"/>
      <c r="L19" s="167"/>
    </row>
    <row r="20" spans="1:12" x14ac:dyDescent="0.25">
      <c r="A20" s="164"/>
      <c r="B20" s="165"/>
      <c r="C20" s="165"/>
      <c r="D20" s="165"/>
      <c r="E20" s="165"/>
      <c r="F20" s="166">
        <f>F15+F16</f>
        <v>3245.2099999999996</v>
      </c>
      <c r="G20" s="166">
        <f>G15+G17</f>
        <v>83381.110000000015</v>
      </c>
      <c r="H20" s="166">
        <f>H15+H18</f>
        <v>3826.2500000000018</v>
      </c>
      <c r="I20" s="166">
        <f>I15+I19</f>
        <v>1686.8700000000003</v>
      </c>
    </row>
    <row r="21" spans="1:12" x14ac:dyDescent="0.25">
      <c r="A21" s="5">
        <v>44369</v>
      </c>
      <c r="B21" s="169" t="s">
        <v>104</v>
      </c>
      <c r="C21" s="169" t="s">
        <v>165</v>
      </c>
      <c r="D21" s="169" t="s">
        <v>166</v>
      </c>
      <c r="E21" s="169">
        <v>1959</v>
      </c>
      <c r="I21" s="171">
        <v>54</v>
      </c>
      <c r="J21" s="5">
        <v>46195</v>
      </c>
    </row>
    <row r="22" spans="1:12" x14ac:dyDescent="0.25">
      <c r="A22" s="164"/>
      <c r="B22" s="165"/>
      <c r="C22" s="165"/>
      <c r="D22" s="165"/>
      <c r="E22" s="165"/>
      <c r="F22" s="166"/>
      <c r="G22" s="166"/>
      <c r="H22" s="166"/>
      <c r="I22" s="166">
        <f>I20+I21</f>
        <v>1740.8700000000003</v>
      </c>
    </row>
    <row r="23" spans="1:12" x14ac:dyDescent="0.25">
      <c r="A23" s="5">
        <v>44398</v>
      </c>
      <c r="B23" s="169" t="s">
        <v>105</v>
      </c>
      <c r="C23" s="169" t="s">
        <v>167</v>
      </c>
      <c r="D23" s="169" t="s">
        <v>168</v>
      </c>
      <c r="E23" s="169">
        <v>3937</v>
      </c>
      <c r="F23" s="27">
        <v>394</v>
      </c>
      <c r="J23" s="5">
        <v>46224</v>
      </c>
    </row>
    <row r="24" spans="1:12" x14ac:dyDescent="0.25">
      <c r="A24" s="5">
        <v>44398</v>
      </c>
      <c r="B24" s="169" t="s">
        <v>105</v>
      </c>
      <c r="C24" s="169" t="s">
        <v>167</v>
      </c>
      <c r="D24" s="169" t="s">
        <v>168</v>
      </c>
      <c r="E24" s="169">
        <v>3937</v>
      </c>
      <c r="G24" s="27">
        <v>4093</v>
      </c>
      <c r="J24" s="5">
        <v>46224</v>
      </c>
    </row>
    <row r="25" spans="1:12" x14ac:dyDescent="0.25">
      <c r="A25" s="5">
        <v>44398</v>
      </c>
      <c r="B25" s="169" t="s">
        <v>105</v>
      </c>
      <c r="C25" s="169" t="s">
        <v>167</v>
      </c>
      <c r="D25" s="169" t="s">
        <v>168</v>
      </c>
      <c r="E25" s="169">
        <v>3937</v>
      </c>
      <c r="H25" s="27">
        <v>637</v>
      </c>
      <c r="J25" s="5">
        <v>46224</v>
      </c>
    </row>
    <row r="26" spans="1:12" x14ac:dyDescent="0.25">
      <c r="A26" s="5">
        <v>44398</v>
      </c>
      <c r="B26" s="169" t="s">
        <v>105</v>
      </c>
      <c r="C26" s="169" t="s">
        <v>167</v>
      </c>
      <c r="D26" s="169" t="s">
        <v>168</v>
      </c>
      <c r="E26" s="169">
        <v>3937</v>
      </c>
      <c r="I26" s="27">
        <v>247</v>
      </c>
      <c r="J26" s="5">
        <v>46224</v>
      </c>
    </row>
    <row r="27" spans="1:12" x14ac:dyDescent="0.25">
      <c r="A27" s="164"/>
      <c r="B27" s="165"/>
      <c r="C27" s="165"/>
      <c r="D27" s="165"/>
      <c r="E27" s="165"/>
      <c r="F27" s="166">
        <f>F20+F23</f>
        <v>3639.2099999999996</v>
      </c>
      <c r="G27" s="166">
        <f>G20+G24</f>
        <v>87474.110000000015</v>
      </c>
      <c r="H27" s="166">
        <f>H20+H25</f>
        <v>4463.2500000000018</v>
      </c>
      <c r="I27" s="166">
        <f>I22+I26</f>
        <v>1987.8700000000003</v>
      </c>
    </row>
    <row r="28" spans="1:12" x14ac:dyDescent="0.25">
      <c r="A28" s="5">
        <v>44411</v>
      </c>
      <c r="B28" s="169" t="s">
        <v>105</v>
      </c>
      <c r="C28" s="169" t="s">
        <v>169</v>
      </c>
      <c r="D28" s="169" t="s">
        <v>170</v>
      </c>
      <c r="E28" s="169">
        <v>4001</v>
      </c>
      <c r="F28" s="27">
        <v>394</v>
      </c>
      <c r="J28" s="5">
        <v>46237</v>
      </c>
    </row>
    <row r="29" spans="1:12" x14ac:dyDescent="0.25">
      <c r="A29" s="5">
        <v>44411</v>
      </c>
      <c r="B29" s="169" t="s">
        <v>105</v>
      </c>
      <c r="C29" s="169" t="s">
        <v>169</v>
      </c>
      <c r="D29" s="169" t="s">
        <v>170</v>
      </c>
      <c r="E29" s="169">
        <v>4001</v>
      </c>
      <c r="G29" s="27">
        <v>4093</v>
      </c>
      <c r="J29" s="5">
        <v>46237</v>
      </c>
    </row>
    <row r="30" spans="1:12" x14ac:dyDescent="0.25">
      <c r="A30" s="5">
        <v>44411</v>
      </c>
      <c r="B30" s="169" t="s">
        <v>105</v>
      </c>
      <c r="C30" s="169" t="s">
        <v>169</v>
      </c>
      <c r="D30" s="169" t="s">
        <v>170</v>
      </c>
      <c r="E30" s="169">
        <v>4001</v>
      </c>
      <c r="H30" s="27">
        <v>637</v>
      </c>
      <c r="J30" s="5">
        <v>46237</v>
      </c>
    </row>
    <row r="31" spans="1:12" x14ac:dyDescent="0.25">
      <c r="A31" s="5">
        <v>44411</v>
      </c>
      <c r="B31" s="169" t="s">
        <v>105</v>
      </c>
      <c r="C31" s="169" t="s">
        <v>169</v>
      </c>
      <c r="D31" s="169" t="s">
        <v>170</v>
      </c>
      <c r="E31" s="169">
        <v>4001</v>
      </c>
      <c r="I31" s="27">
        <v>247</v>
      </c>
      <c r="J31" s="5">
        <v>46237</v>
      </c>
    </row>
    <row r="32" spans="1:12" x14ac:dyDescent="0.25">
      <c r="A32" s="172"/>
      <c r="B32" s="164"/>
      <c r="C32" s="164"/>
      <c r="D32" s="164"/>
      <c r="E32" s="164"/>
      <c r="F32" s="166">
        <f>F27+F28</f>
        <v>4033.2099999999996</v>
      </c>
      <c r="G32" s="166">
        <f>G27+G29</f>
        <v>91567.110000000015</v>
      </c>
      <c r="H32" s="166">
        <f>H27+H30</f>
        <v>5100.2500000000018</v>
      </c>
      <c r="I32" s="166">
        <f>I27+I31</f>
        <v>2234.8700000000003</v>
      </c>
    </row>
    <row r="33" spans="1:10" x14ac:dyDescent="0.25">
      <c r="A33" s="5">
        <v>44467</v>
      </c>
      <c r="B33" s="169" t="s">
        <v>171</v>
      </c>
      <c r="C33" s="169" t="s">
        <v>172</v>
      </c>
      <c r="D33" s="169" t="s">
        <v>173</v>
      </c>
      <c r="E33" s="169">
        <v>6481</v>
      </c>
      <c r="F33" s="27">
        <v>60.8</v>
      </c>
      <c r="J33" s="5">
        <v>46293</v>
      </c>
    </row>
    <row r="34" spans="1:10" x14ac:dyDescent="0.25">
      <c r="A34" s="5">
        <v>44467</v>
      </c>
      <c r="B34" s="169" t="s">
        <v>171</v>
      </c>
      <c r="C34" s="169" t="s">
        <v>172</v>
      </c>
      <c r="D34" s="169" t="s">
        <v>173</v>
      </c>
      <c r="E34" s="169">
        <v>6481</v>
      </c>
      <c r="G34" s="27">
        <v>643.20000000000005</v>
      </c>
      <c r="J34" s="5">
        <v>46293</v>
      </c>
    </row>
    <row r="35" spans="1:10" x14ac:dyDescent="0.25">
      <c r="A35" s="5">
        <v>44467</v>
      </c>
      <c r="B35" s="169" t="s">
        <v>171</v>
      </c>
      <c r="C35" s="169" t="s">
        <v>172</v>
      </c>
      <c r="D35" s="169" t="s">
        <v>173</v>
      </c>
      <c r="E35" s="169">
        <v>6481</v>
      </c>
      <c r="H35" s="27">
        <v>99.2</v>
      </c>
      <c r="J35" s="5">
        <v>46293</v>
      </c>
    </row>
    <row r="36" spans="1:10" x14ac:dyDescent="0.25">
      <c r="A36" s="5">
        <v>44467</v>
      </c>
      <c r="B36" s="169" t="s">
        <v>171</v>
      </c>
      <c r="C36" s="169" t="s">
        <v>172</v>
      </c>
      <c r="D36" s="169" t="s">
        <v>173</v>
      </c>
      <c r="E36" s="169">
        <v>6481</v>
      </c>
      <c r="I36" s="27">
        <v>38.4</v>
      </c>
      <c r="J36" s="5">
        <v>46293</v>
      </c>
    </row>
    <row r="37" spans="1:10" x14ac:dyDescent="0.25">
      <c r="A37" s="164"/>
      <c r="B37" s="165"/>
      <c r="C37" s="165"/>
      <c r="D37" s="165"/>
      <c r="E37" s="165"/>
      <c r="F37" s="166">
        <f>F32+F33</f>
        <v>4094.0099999999998</v>
      </c>
      <c r="G37" s="166">
        <f>G32+G34</f>
        <v>92210.310000000012</v>
      </c>
      <c r="H37" s="166">
        <f>H32+H35</f>
        <v>5199.4500000000016</v>
      </c>
      <c r="I37" s="166">
        <f>I32+I36</f>
        <v>2273.2700000000004</v>
      </c>
    </row>
    <row r="38" spans="1:10" x14ac:dyDescent="0.25">
      <c r="A38" s="168">
        <v>44532</v>
      </c>
      <c r="B38" s="169" t="s">
        <v>104</v>
      </c>
      <c r="C38" s="169" t="s">
        <v>174</v>
      </c>
      <c r="D38" s="169" t="s">
        <v>175</v>
      </c>
      <c r="E38" s="169">
        <v>2025</v>
      </c>
      <c r="F38" s="30">
        <v>394</v>
      </c>
      <c r="G38" s="30"/>
      <c r="H38" s="30"/>
      <c r="I38" s="30"/>
      <c r="J38" s="5">
        <v>46358</v>
      </c>
    </row>
    <row r="39" spans="1:10" x14ac:dyDescent="0.25">
      <c r="A39" s="168">
        <v>44532</v>
      </c>
      <c r="B39" s="169" t="s">
        <v>104</v>
      </c>
      <c r="C39" s="169" t="s">
        <v>174</v>
      </c>
      <c r="D39" s="169" t="s">
        <v>175</v>
      </c>
      <c r="E39" s="169">
        <v>2025</v>
      </c>
      <c r="F39" s="30"/>
      <c r="G39" s="30">
        <v>4093</v>
      </c>
      <c r="H39" s="30"/>
      <c r="I39" s="30"/>
      <c r="J39" s="5">
        <v>46358</v>
      </c>
    </row>
    <row r="40" spans="1:10" x14ac:dyDescent="0.25">
      <c r="A40" s="168">
        <v>44532</v>
      </c>
      <c r="B40" s="169" t="s">
        <v>104</v>
      </c>
      <c r="C40" s="169" t="s">
        <v>174</v>
      </c>
      <c r="D40" s="169" t="s">
        <v>175</v>
      </c>
      <c r="E40" s="169">
        <v>2025</v>
      </c>
      <c r="F40" s="30"/>
      <c r="G40" s="30"/>
      <c r="H40" s="30">
        <v>637</v>
      </c>
      <c r="I40" s="30"/>
      <c r="J40" s="5">
        <v>46358</v>
      </c>
    </row>
    <row r="41" spans="1:10" x14ac:dyDescent="0.25">
      <c r="A41" s="168">
        <v>44532</v>
      </c>
      <c r="B41" s="169" t="s">
        <v>104</v>
      </c>
      <c r="C41" s="169" t="s">
        <v>174</v>
      </c>
      <c r="D41" s="169" t="s">
        <v>175</v>
      </c>
      <c r="E41" s="169">
        <v>2025</v>
      </c>
      <c r="F41" s="30"/>
      <c r="G41" s="30"/>
      <c r="H41" s="30"/>
      <c r="I41" s="30">
        <v>247</v>
      </c>
      <c r="J41" s="5">
        <v>46358</v>
      </c>
    </row>
    <row r="42" spans="1:10" x14ac:dyDescent="0.25">
      <c r="A42" s="164"/>
      <c r="B42" s="165"/>
      <c r="C42" s="165"/>
      <c r="D42" s="165"/>
      <c r="E42" s="165"/>
      <c r="F42" s="166">
        <f>F37+F38</f>
        <v>4488.01</v>
      </c>
      <c r="G42" s="166">
        <f>G37+G39</f>
        <v>96303.310000000012</v>
      </c>
      <c r="H42" s="166">
        <f>H37+H40</f>
        <v>5836.4500000000016</v>
      </c>
      <c r="I42" s="166">
        <f>I37+I41</f>
        <v>2520.2700000000004</v>
      </c>
    </row>
    <row r="43" spans="1:10" x14ac:dyDescent="0.25">
      <c r="A43" s="168">
        <v>44557</v>
      </c>
      <c r="B43" s="169" t="s">
        <v>177</v>
      </c>
      <c r="C43" s="169" t="s">
        <v>178</v>
      </c>
      <c r="D43" s="169" t="s">
        <v>179</v>
      </c>
      <c r="E43" s="169">
        <v>5060</v>
      </c>
      <c r="F43" s="30">
        <v>394</v>
      </c>
      <c r="G43" s="30"/>
      <c r="H43" s="30"/>
      <c r="I43" s="30"/>
      <c r="J43" s="5">
        <v>46383</v>
      </c>
    </row>
    <row r="44" spans="1:10" x14ac:dyDescent="0.25">
      <c r="A44" s="168">
        <v>44557</v>
      </c>
      <c r="B44" s="169" t="s">
        <v>177</v>
      </c>
      <c r="C44" s="169" t="s">
        <v>178</v>
      </c>
      <c r="D44" s="169" t="s">
        <v>179</v>
      </c>
      <c r="E44" s="169">
        <v>5060</v>
      </c>
      <c r="F44" s="30"/>
      <c r="G44" s="30">
        <v>4093</v>
      </c>
      <c r="H44" s="30"/>
      <c r="I44" s="30"/>
      <c r="J44" s="5">
        <v>46383</v>
      </c>
    </row>
    <row r="45" spans="1:10" x14ac:dyDescent="0.25">
      <c r="A45" s="168">
        <v>44557</v>
      </c>
      <c r="B45" s="169" t="s">
        <v>177</v>
      </c>
      <c r="C45" s="169" t="s">
        <v>178</v>
      </c>
      <c r="D45" s="169" t="s">
        <v>179</v>
      </c>
      <c r="E45" s="169">
        <v>5060</v>
      </c>
      <c r="F45" s="30"/>
      <c r="G45" s="30"/>
      <c r="H45" s="30">
        <v>637</v>
      </c>
      <c r="I45" s="30"/>
      <c r="J45" s="5">
        <v>46383</v>
      </c>
    </row>
    <row r="46" spans="1:10" x14ac:dyDescent="0.25">
      <c r="A46" s="168">
        <v>44557</v>
      </c>
      <c r="B46" s="169" t="s">
        <v>177</v>
      </c>
      <c r="C46" s="169" t="s">
        <v>178</v>
      </c>
      <c r="D46" s="169" t="s">
        <v>179</v>
      </c>
      <c r="E46" s="169">
        <v>5060</v>
      </c>
      <c r="F46" s="30"/>
      <c r="G46" s="30"/>
      <c r="H46" s="30"/>
      <c r="I46" s="30">
        <v>247</v>
      </c>
      <c r="J46" s="5">
        <v>46383</v>
      </c>
    </row>
    <row r="47" spans="1:10" ht="15.75" thickBot="1" x14ac:dyDescent="0.3">
      <c r="A47" s="164"/>
      <c r="B47" s="165"/>
      <c r="C47" s="165"/>
      <c r="D47" s="165"/>
      <c r="E47" s="165"/>
      <c r="F47" s="166">
        <f>+F42+F43</f>
        <v>4882.01</v>
      </c>
      <c r="G47" s="166">
        <f>+G42+G44</f>
        <v>100396.31000000001</v>
      </c>
      <c r="H47" s="166">
        <f>+H45+H42</f>
        <v>6473.4500000000016</v>
      </c>
      <c r="I47" s="166">
        <f>+I42+I46</f>
        <v>2767.2700000000004</v>
      </c>
    </row>
    <row r="48" spans="1:10" ht="15.75" thickBot="1" x14ac:dyDescent="0.3">
      <c r="E48" s="130"/>
      <c r="F48" s="131" t="s">
        <v>9</v>
      </c>
      <c r="G48" s="131" t="s">
        <v>10</v>
      </c>
      <c r="H48" s="131" t="s">
        <v>11</v>
      </c>
      <c r="I48" s="131" t="s">
        <v>12</v>
      </c>
    </row>
    <row r="49" spans="3:10" ht="15.75" thickBot="1" x14ac:dyDescent="0.3">
      <c r="E49" s="132" t="s">
        <v>160</v>
      </c>
      <c r="F49" s="154">
        <f>F6+F11+F16+F23+F28+F33+F38+F43</f>
        <v>2818.8</v>
      </c>
      <c r="G49" s="154">
        <f>G7+G12+G17+G24+G29+G34+G39+G44</f>
        <v>29294.2</v>
      </c>
      <c r="H49" s="154">
        <f>H8+H13+H18+H25+H30+H35+H40+H45</f>
        <v>4558.2</v>
      </c>
      <c r="I49" s="154">
        <f>I9+I14+I19+I21+I26+I31+I36+I41+I46</f>
        <v>1767.4</v>
      </c>
      <c r="J49" s="175">
        <f>SUM(F49:I49)</f>
        <v>38438.6</v>
      </c>
    </row>
    <row r="50" spans="3:10" ht="15.75" thickBot="1" x14ac:dyDescent="0.3">
      <c r="E50" s="134" t="s">
        <v>90</v>
      </c>
      <c r="F50" s="135">
        <f>F4+F49</f>
        <v>4882.01</v>
      </c>
      <c r="G50" s="135">
        <f t="shared" ref="G50:H50" si="0">G4+G49</f>
        <v>100396.31000000001</v>
      </c>
      <c r="H50" s="135">
        <f t="shared" si="0"/>
        <v>6473.4500000000016</v>
      </c>
      <c r="I50" s="135">
        <f>I4+I49</f>
        <v>2767.2700000000004</v>
      </c>
    </row>
    <row r="51" spans="3:10" ht="15.75" thickBot="1" x14ac:dyDescent="0.3">
      <c r="E51" s="136" t="s">
        <v>161</v>
      </c>
      <c r="F51" s="137">
        <f>+M7</f>
        <v>1497</v>
      </c>
      <c r="G51" s="137">
        <f>N6</f>
        <v>62087</v>
      </c>
      <c r="H51" s="137">
        <v>0</v>
      </c>
      <c r="I51" s="137">
        <v>0</v>
      </c>
      <c r="J51" s="175">
        <f>SUM(F51:I51)</f>
        <v>63584</v>
      </c>
    </row>
    <row r="52" spans="3:10" ht="15.75" thickBot="1" x14ac:dyDescent="0.3">
      <c r="E52" s="138" t="s">
        <v>162</v>
      </c>
      <c r="F52" s="139">
        <v>2.56</v>
      </c>
      <c r="G52" s="139">
        <v>31.5</v>
      </c>
      <c r="H52" s="139">
        <v>3.14</v>
      </c>
      <c r="I52" s="139">
        <v>1.44</v>
      </c>
    </row>
    <row r="53" spans="3:10" ht="15.75" thickBot="1" x14ac:dyDescent="0.3">
      <c r="E53" s="140" t="s">
        <v>138</v>
      </c>
      <c r="F53" s="141">
        <f>F50-F51+F52</f>
        <v>3387.57</v>
      </c>
      <c r="G53" s="141">
        <f t="shared" ref="G53:I53" si="1">G50-G51+G52</f>
        <v>38340.810000000012</v>
      </c>
      <c r="H53" s="141">
        <f t="shared" si="1"/>
        <v>6476.590000000002</v>
      </c>
      <c r="I53" s="141">
        <f t="shared" si="1"/>
        <v>2768.7100000000005</v>
      </c>
    </row>
    <row r="54" spans="3:10" ht="15.75" thickBot="1" x14ac:dyDescent="0.3">
      <c r="C54" s="153"/>
      <c r="F54"/>
      <c r="G54"/>
      <c r="H54"/>
      <c r="I54" s="153"/>
    </row>
    <row r="55" spans="3:10" ht="15.75" thickBot="1" x14ac:dyDescent="0.3">
      <c r="F55" s="208" t="s">
        <v>181</v>
      </c>
      <c r="G55" s="209"/>
      <c r="H55" s="210"/>
      <c r="I55"/>
    </row>
    <row r="56" spans="3:10" ht="15.75" thickBot="1" x14ac:dyDescent="0.3">
      <c r="F56" s="193" t="s">
        <v>182</v>
      </c>
      <c r="G56" s="194"/>
      <c r="H56" s="195"/>
      <c r="I56"/>
    </row>
    <row r="57" spans="3:10" x14ac:dyDescent="0.25">
      <c r="I57" s="27" t="s">
        <v>180</v>
      </c>
    </row>
  </sheetData>
  <mergeCells count="6">
    <mergeCell ref="F55:H55"/>
    <mergeCell ref="F56:H56"/>
    <mergeCell ref="A1:D1"/>
    <mergeCell ref="A2:D2"/>
    <mergeCell ref="A3:D3"/>
    <mergeCell ref="F3:I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opLeftCell="A13" workbookViewId="0">
      <selection activeCell="L34" sqref="L34"/>
    </sheetView>
  </sheetViews>
  <sheetFormatPr defaultRowHeight="15" x14ac:dyDescent="0.25"/>
  <cols>
    <col min="1" max="1" width="16.140625" style="7" customWidth="1"/>
    <col min="2" max="2" width="29.42578125" bestFit="1" customWidth="1"/>
    <col min="3" max="3" width="16.140625" customWidth="1"/>
    <col min="4" max="4" width="18.28515625" customWidth="1"/>
    <col min="5" max="5" width="12.28515625" customWidth="1"/>
    <col min="6" max="6" width="16.28515625" style="27" customWidth="1"/>
    <col min="7" max="7" width="14.7109375" style="27" customWidth="1"/>
    <col min="8" max="8" width="15" style="27" customWidth="1"/>
    <col min="9" max="9" width="18.28515625" style="27" customWidth="1"/>
    <col min="10" max="10" width="14.7109375" style="176" customWidth="1"/>
    <col min="11" max="11" width="17" customWidth="1"/>
    <col min="12" max="12" width="30" customWidth="1"/>
    <col min="13" max="13" width="14.28515625" style="27" customWidth="1"/>
    <col min="14" max="14" width="13.7109375" style="27" customWidth="1"/>
    <col min="15" max="15" width="12.140625" style="27" customWidth="1"/>
    <col min="16" max="16" width="14.140625" style="27" customWidth="1"/>
    <col min="17" max="17" width="14" style="174" customWidth="1"/>
  </cols>
  <sheetData>
    <row r="1" spans="1:17" ht="21" x14ac:dyDescent="0.35">
      <c r="A1" s="196" t="s">
        <v>3</v>
      </c>
      <c r="B1" s="197"/>
      <c r="C1" s="197"/>
      <c r="D1" s="198"/>
    </row>
    <row r="2" spans="1:17" ht="21.75" thickBot="1" x14ac:dyDescent="0.4">
      <c r="A2" s="199" t="s">
        <v>0</v>
      </c>
      <c r="B2" s="200"/>
      <c r="C2" s="200"/>
      <c r="D2" s="201"/>
    </row>
    <row r="3" spans="1:17" ht="21.75" thickBot="1" x14ac:dyDescent="0.4">
      <c r="A3" s="202" t="s">
        <v>187</v>
      </c>
      <c r="B3" s="203"/>
      <c r="C3" s="203"/>
      <c r="D3" s="204"/>
      <c r="F3" s="211" t="s">
        <v>183</v>
      </c>
      <c r="G3" s="212"/>
      <c r="H3" s="212"/>
      <c r="I3" s="213"/>
    </row>
    <row r="4" spans="1:17" ht="16.5" thickBot="1" x14ac:dyDescent="0.3">
      <c r="F4" s="143">
        <v>3387.57</v>
      </c>
      <c r="G4" s="143">
        <v>38340.810000000012</v>
      </c>
      <c r="H4" s="143">
        <v>6476.590000000002</v>
      </c>
      <c r="I4" s="143">
        <v>2768.7100000000005</v>
      </c>
    </row>
    <row r="5" spans="1:17" x14ac:dyDescent="0.25">
      <c r="A5" s="117" t="s">
        <v>13</v>
      </c>
      <c r="B5" s="117" t="s">
        <v>4</v>
      </c>
      <c r="C5" s="117" t="s">
        <v>5</v>
      </c>
      <c r="D5" s="117" t="s">
        <v>6</v>
      </c>
      <c r="E5" s="118" t="s">
        <v>2</v>
      </c>
      <c r="F5" s="159" t="s">
        <v>9</v>
      </c>
      <c r="G5" s="159" t="s">
        <v>10</v>
      </c>
      <c r="H5" s="159" t="s">
        <v>11</v>
      </c>
      <c r="I5" s="159" t="s">
        <v>12</v>
      </c>
      <c r="J5" s="177" t="s">
        <v>17</v>
      </c>
      <c r="K5" s="144" t="s">
        <v>1</v>
      </c>
      <c r="L5" s="145" t="s">
        <v>41</v>
      </c>
      <c r="M5" s="173" t="s">
        <v>9</v>
      </c>
      <c r="N5" s="173" t="s">
        <v>10</v>
      </c>
      <c r="O5" s="173" t="s">
        <v>11</v>
      </c>
      <c r="P5" s="173" t="s">
        <v>115</v>
      </c>
      <c r="Q5" s="148" t="s">
        <v>2</v>
      </c>
    </row>
    <row r="6" spans="1:17" x14ac:dyDescent="0.25">
      <c r="A6" s="168">
        <v>44641</v>
      </c>
      <c r="B6" s="169" t="s">
        <v>188</v>
      </c>
      <c r="C6" s="169" t="s">
        <v>189</v>
      </c>
      <c r="D6" s="169" t="s">
        <v>190</v>
      </c>
      <c r="E6" s="169">
        <v>2061</v>
      </c>
      <c r="F6" s="30">
        <v>394</v>
      </c>
      <c r="G6" s="30"/>
      <c r="H6" s="30"/>
      <c r="I6" s="30"/>
      <c r="J6" s="5">
        <v>46467</v>
      </c>
      <c r="K6" s="5">
        <v>44699</v>
      </c>
      <c r="L6" s="7" t="s">
        <v>140</v>
      </c>
      <c r="M6" s="163"/>
      <c r="N6" s="163"/>
      <c r="O6" s="163"/>
      <c r="P6" s="163">
        <v>1347.95</v>
      </c>
      <c r="Q6" s="7">
        <v>1021</v>
      </c>
    </row>
    <row r="7" spans="1:17" x14ac:dyDescent="0.25">
      <c r="A7" s="168">
        <v>44641</v>
      </c>
      <c r="B7" s="169" t="s">
        <v>188</v>
      </c>
      <c r="C7" s="169" t="s">
        <v>189</v>
      </c>
      <c r="D7" s="169" t="s">
        <v>190</v>
      </c>
      <c r="E7" s="169">
        <v>2061</v>
      </c>
      <c r="F7" s="30"/>
      <c r="G7" s="30">
        <v>4093</v>
      </c>
      <c r="H7" s="30"/>
      <c r="I7" s="30"/>
      <c r="J7" s="5">
        <v>46467</v>
      </c>
      <c r="K7" s="5">
        <v>44846</v>
      </c>
      <c r="L7" s="7" t="s">
        <v>200</v>
      </c>
      <c r="M7" s="163">
        <v>4274</v>
      </c>
      <c r="N7" s="163"/>
      <c r="O7" s="163"/>
      <c r="P7" s="163"/>
      <c r="Q7" s="7">
        <v>1022</v>
      </c>
    </row>
    <row r="8" spans="1:17" x14ac:dyDescent="0.25">
      <c r="A8" s="168">
        <v>44641</v>
      </c>
      <c r="B8" s="169" t="s">
        <v>188</v>
      </c>
      <c r="C8" s="169" t="s">
        <v>189</v>
      </c>
      <c r="D8" s="169" t="s">
        <v>190</v>
      </c>
      <c r="E8" s="169">
        <v>2061</v>
      </c>
      <c r="F8" s="30"/>
      <c r="G8" s="30"/>
      <c r="H8" s="30">
        <v>637</v>
      </c>
      <c r="I8" s="30"/>
      <c r="J8" s="5">
        <v>46467</v>
      </c>
      <c r="K8" s="5">
        <v>44925</v>
      </c>
      <c r="L8" s="7" t="s">
        <v>210</v>
      </c>
      <c r="M8" s="163"/>
      <c r="N8" s="27">
        <v>6045</v>
      </c>
      <c r="Q8" s="7"/>
    </row>
    <row r="9" spans="1:17" x14ac:dyDescent="0.25">
      <c r="A9" s="168">
        <v>44641</v>
      </c>
      <c r="B9" s="169" t="s">
        <v>188</v>
      </c>
      <c r="C9" s="169" t="s">
        <v>189</v>
      </c>
      <c r="D9" s="169" t="s">
        <v>190</v>
      </c>
      <c r="E9" s="169">
        <v>2061</v>
      </c>
      <c r="F9" s="30"/>
      <c r="G9" s="30"/>
      <c r="H9" s="30"/>
      <c r="I9" s="30">
        <v>247</v>
      </c>
      <c r="J9" s="5">
        <v>46467</v>
      </c>
    </row>
    <row r="10" spans="1:17" x14ac:dyDescent="0.25">
      <c r="A10" s="164"/>
      <c r="B10" s="165"/>
      <c r="C10" s="165"/>
      <c r="D10" s="165"/>
      <c r="E10" s="165"/>
      <c r="F10" s="166">
        <f>F6</f>
        <v>394</v>
      </c>
      <c r="G10" s="166">
        <f>G7</f>
        <v>4093</v>
      </c>
      <c r="H10" s="166">
        <f>H8</f>
        <v>637</v>
      </c>
      <c r="I10" s="166">
        <f>I9</f>
        <v>247</v>
      </c>
      <c r="J10" s="7"/>
      <c r="K10" s="153"/>
    </row>
    <row r="11" spans="1:17" x14ac:dyDescent="0.25">
      <c r="A11" s="168">
        <v>44687</v>
      </c>
      <c r="B11" s="169" t="s">
        <v>191</v>
      </c>
      <c r="C11" s="169" t="s">
        <v>192</v>
      </c>
      <c r="D11" s="169" t="s">
        <v>193</v>
      </c>
      <c r="E11" s="169">
        <v>3512</v>
      </c>
      <c r="F11" s="30">
        <v>784</v>
      </c>
      <c r="G11" s="30"/>
      <c r="H11" s="30"/>
      <c r="I11" s="30"/>
      <c r="J11" s="7"/>
    </row>
    <row r="12" spans="1:17" x14ac:dyDescent="0.25">
      <c r="A12" s="168">
        <v>44687</v>
      </c>
      <c r="B12" s="169" t="s">
        <v>191</v>
      </c>
      <c r="C12" s="169" t="s">
        <v>192</v>
      </c>
      <c r="D12" s="169" t="s">
        <v>193</v>
      </c>
      <c r="E12" s="169">
        <v>3512</v>
      </c>
      <c r="F12" s="30"/>
      <c r="G12" s="30">
        <v>5321</v>
      </c>
      <c r="H12" s="30"/>
      <c r="I12" s="30"/>
      <c r="J12" s="7"/>
      <c r="K12" s="153"/>
    </row>
    <row r="13" spans="1:17" x14ac:dyDescent="0.25">
      <c r="A13" s="168">
        <v>44687</v>
      </c>
      <c r="B13" s="169" t="s">
        <v>191</v>
      </c>
      <c r="C13" s="169" t="s">
        <v>192</v>
      </c>
      <c r="D13" s="169" t="s">
        <v>193</v>
      </c>
      <c r="E13" s="169">
        <v>3512</v>
      </c>
      <c r="F13" s="30"/>
      <c r="G13" s="30"/>
      <c r="H13" s="30">
        <v>984</v>
      </c>
      <c r="I13" s="30"/>
      <c r="J13" s="7"/>
    </row>
    <row r="14" spans="1:17" x14ac:dyDescent="0.25">
      <c r="A14" s="168">
        <v>44687</v>
      </c>
      <c r="B14" s="169" t="s">
        <v>191</v>
      </c>
      <c r="C14" s="169" t="s">
        <v>192</v>
      </c>
      <c r="D14" s="169" t="s">
        <v>193</v>
      </c>
      <c r="E14" s="169">
        <v>3512</v>
      </c>
      <c r="F14" s="30"/>
      <c r="G14" s="30"/>
      <c r="H14" s="30"/>
      <c r="I14" s="30">
        <v>487</v>
      </c>
      <c r="J14" s="7"/>
      <c r="K14" s="153"/>
    </row>
    <row r="15" spans="1:17" x14ac:dyDescent="0.25">
      <c r="A15" s="165"/>
      <c r="B15" s="165"/>
      <c r="C15" s="165"/>
      <c r="D15" s="165"/>
      <c r="E15" s="165"/>
      <c r="F15" s="166">
        <f>F11</f>
        <v>784</v>
      </c>
      <c r="G15" s="166">
        <f>G12</f>
        <v>5321</v>
      </c>
      <c r="H15" s="166">
        <f>H13</f>
        <v>984</v>
      </c>
      <c r="I15" s="166">
        <f>I14</f>
        <v>487</v>
      </c>
      <c r="J15" s="7"/>
    </row>
    <row r="16" spans="1:17" x14ac:dyDescent="0.25">
      <c r="A16" s="168">
        <v>44799</v>
      </c>
      <c r="B16" s="169" t="s">
        <v>196</v>
      </c>
      <c r="C16" s="169" t="s">
        <v>197</v>
      </c>
      <c r="D16" s="169" t="s">
        <v>198</v>
      </c>
      <c r="E16" s="169">
        <v>2693</v>
      </c>
      <c r="F16" s="30">
        <v>91.2</v>
      </c>
      <c r="G16" s="30"/>
      <c r="H16" s="30"/>
      <c r="I16" s="30"/>
      <c r="J16" s="7"/>
    </row>
    <row r="17" spans="1:12" x14ac:dyDescent="0.25">
      <c r="A17" s="168">
        <v>44799</v>
      </c>
      <c r="B17" s="169" t="s">
        <v>196</v>
      </c>
      <c r="C17" s="169" t="s">
        <v>197</v>
      </c>
      <c r="D17" s="169" t="s">
        <v>198</v>
      </c>
      <c r="E17" s="169">
        <v>2693</v>
      </c>
      <c r="F17" s="30"/>
      <c r="G17" s="30">
        <v>964.8</v>
      </c>
      <c r="H17" s="30"/>
      <c r="I17" s="30"/>
      <c r="J17" s="7"/>
    </row>
    <row r="18" spans="1:12" x14ac:dyDescent="0.25">
      <c r="A18" s="168">
        <v>44799</v>
      </c>
      <c r="B18" s="169" t="s">
        <v>196</v>
      </c>
      <c r="C18" s="169" t="s">
        <v>197</v>
      </c>
      <c r="D18" s="169" t="s">
        <v>198</v>
      </c>
      <c r="E18" s="169">
        <v>2693</v>
      </c>
      <c r="F18" s="30"/>
      <c r="G18" s="30"/>
      <c r="H18" s="30">
        <v>148.80000000000001</v>
      </c>
      <c r="I18" s="30"/>
      <c r="J18" s="7"/>
    </row>
    <row r="19" spans="1:12" x14ac:dyDescent="0.25">
      <c r="A19" s="168">
        <v>44799</v>
      </c>
      <c r="B19" s="169" t="s">
        <v>196</v>
      </c>
      <c r="C19" s="169" t="s">
        <v>197</v>
      </c>
      <c r="D19" s="169" t="s">
        <v>198</v>
      </c>
      <c r="E19" s="169">
        <v>2693</v>
      </c>
      <c r="F19" s="30"/>
      <c r="G19" s="30"/>
      <c r="H19" s="30"/>
      <c r="I19" s="30">
        <v>57.6</v>
      </c>
      <c r="J19" s="7"/>
    </row>
    <row r="20" spans="1:12" x14ac:dyDescent="0.25">
      <c r="A20" s="165"/>
      <c r="B20" s="165"/>
      <c r="C20" s="165"/>
      <c r="D20" s="165"/>
      <c r="E20" s="165"/>
      <c r="F20" s="166"/>
      <c r="G20" s="166"/>
      <c r="H20" s="166"/>
      <c r="I20" s="166"/>
      <c r="J20" s="7"/>
    </row>
    <row r="21" spans="1:12" x14ac:dyDescent="0.25">
      <c r="A21" s="168">
        <v>44824</v>
      </c>
      <c r="B21" s="178" t="s">
        <v>199</v>
      </c>
      <c r="C21" s="169" t="s">
        <v>194</v>
      </c>
      <c r="D21" s="169" t="s">
        <v>195</v>
      </c>
      <c r="E21" s="169">
        <v>3133</v>
      </c>
      <c r="F21" s="30">
        <v>394</v>
      </c>
      <c r="G21" s="30"/>
      <c r="H21" s="30"/>
      <c r="I21" s="30"/>
      <c r="J21" s="7"/>
    </row>
    <row r="22" spans="1:12" x14ac:dyDescent="0.25">
      <c r="A22" s="168">
        <v>44824</v>
      </c>
      <c r="B22" s="178" t="s">
        <v>199</v>
      </c>
      <c r="C22" s="169" t="s">
        <v>194</v>
      </c>
      <c r="D22" s="169" t="s">
        <v>195</v>
      </c>
      <c r="E22" s="169">
        <v>3133</v>
      </c>
      <c r="F22" s="30"/>
      <c r="G22" s="30">
        <v>4093</v>
      </c>
      <c r="H22" s="30"/>
      <c r="I22" s="30"/>
      <c r="J22" s="7"/>
    </row>
    <row r="23" spans="1:12" x14ac:dyDescent="0.25">
      <c r="A23" s="168">
        <v>44824</v>
      </c>
      <c r="B23" s="178" t="s">
        <v>199</v>
      </c>
      <c r="C23" s="169" t="s">
        <v>194</v>
      </c>
      <c r="D23" s="169" t="s">
        <v>195</v>
      </c>
      <c r="E23" s="169">
        <v>3133</v>
      </c>
      <c r="F23" s="30"/>
      <c r="G23" s="30"/>
      <c r="H23" s="30">
        <v>637</v>
      </c>
      <c r="I23" s="30"/>
      <c r="J23" s="7"/>
    </row>
    <row r="24" spans="1:12" x14ac:dyDescent="0.25">
      <c r="A24" s="168">
        <v>44824</v>
      </c>
      <c r="B24" s="178" t="s">
        <v>199</v>
      </c>
      <c r="C24" s="169" t="s">
        <v>194</v>
      </c>
      <c r="D24" s="169" t="s">
        <v>195</v>
      </c>
      <c r="E24" s="169">
        <v>3133</v>
      </c>
      <c r="F24" s="30"/>
      <c r="G24" s="30"/>
      <c r="H24" s="30"/>
      <c r="I24" s="30">
        <v>247</v>
      </c>
      <c r="J24" s="7"/>
    </row>
    <row r="25" spans="1:12" x14ac:dyDescent="0.25">
      <c r="A25" s="165"/>
      <c r="B25" s="165"/>
      <c r="C25" s="165"/>
      <c r="D25" s="165"/>
      <c r="E25" s="165"/>
      <c r="F25" s="166">
        <f>F21</f>
        <v>394</v>
      </c>
      <c r="G25" s="166">
        <f>G22</f>
        <v>4093</v>
      </c>
      <c r="H25" s="166">
        <f>H23</f>
        <v>637</v>
      </c>
      <c r="I25" s="166">
        <f>I24</f>
        <v>247</v>
      </c>
      <c r="J25" s="175"/>
    </row>
    <row r="26" spans="1:12" x14ac:dyDescent="0.25">
      <c r="A26" s="168">
        <v>44831</v>
      </c>
      <c r="B26" s="178" t="s">
        <v>201</v>
      </c>
      <c r="C26" s="169" t="s">
        <v>202</v>
      </c>
      <c r="D26" s="169" t="s">
        <v>203</v>
      </c>
      <c r="E26" s="29" t="s">
        <v>204</v>
      </c>
      <c r="F26" s="30">
        <v>142.5</v>
      </c>
      <c r="G26" s="30"/>
      <c r="H26" s="30"/>
      <c r="I26" s="30"/>
      <c r="J26" s="175"/>
    </row>
    <row r="27" spans="1:12" x14ac:dyDescent="0.25">
      <c r="A27" s="168">
        <v>44831</v>
      </c>
      <c r="B27" s="178" t="s">
        <v>201</v>
      </c>
      <c r="C27" s="169" t="s">
        <v>202</v>
      </c>
      <c r="D27" s="169" t="s">
        <v>203</v>
      </c>
      <c r="E27" s="29" t="s">
        <v>204</v>
      </c>
      <c r="F27" s="30"/>
      <c r="G27" s="30">
        <v>1507.5</v>
      </c>
      <c r="H27" s="30"/>
      <c r="I27" s="30"/>
      <c r="J27" s="175"/>
    </row>
    <row r="28" spans="1:12" x14ac:dyDescent="0.25">
      <c r="A28" s="168">
        <v>44831</v>
      </c>
      <c r="B28" s="178" t="s">
        <v>201</v>
      </c>
      <c r="C28" s="169" t="s">
        <v>202</v>
      </c>
      <c r="D28" s="169" t="s">
        <v>203</v>
      </c>
      <c r="E28" s="29" t="s">
        <v>204</v>
      </c>
      <c r="F28" s="30"/>
      <c r="G28" s="30"/>
      <c r="H28" s="30">
        <v>232.5</v>
      </c>
      <c r="I28" s="30"/>
      <c r="J28" s="175"/>
    </row>
    <row r="29" spans="1:12" x14ac:dyDescent="0.25">
      <c r="A29" s="168">
        <v>44831</v>
      </c>
      <c r="B29" s="178" t="s">
        <v>201</v>
      </c>
      <c r="C29" s="169" t="s">
        <v>202</v>
      </c>
      <c r="D29" s="169" t="s">
        <v>203</v>
      </c>
      <c r="E29" s="29" t="s">
        <v>204</v>
      </c>
      <c r="F29" s="30"/>
      <c r="G29" s="30"/>
      <c r="H29" s="30"/>
      <c r="I29" s="30">
        <v>90</v>
      </c>
      <c r="J29" s="7"/>
    </row>
    <row r="30" spans="1:12" x14ac:dyDescent="0.25">
      <c r="A30" s="165"/>
      <c r="B30" s="165"/>
      <c r="C30" s="165"/>
      <c r="D30" s="165"/>
      <c r="E30" s="165"/>
      <c r="F30" s="166">
        <f>F26</f>
        <v>142.5</v>
      </c>
      <c r="G30" s="166">
        <f>G27</f>
        <v>1507.5</v>
      </c>
      <c r="H30" s="166">
        <f>H28</f>
        <v>232.5</v>
      </c>
      <c r="I30" s="166">
        <f>I29</f>
        <v>90</v>
      </c>
      <c r="J30" s="7"/>
      <c r="L30" s="153"/>
    </row>
    <row r="31" spans="1:12" x14ac:dyDescent="0.25">
      <c r="A31" s="168">
        <v>44924</v>
      </c>
      <c r="B31" s="178" t="s">
        <v>205</v>
      </c>
      <c r="C31" s="169" t="s">
        <v>206</v>
      </c>
      <c r="D31" s="169" t="s">
        <v>209</v>
      </c>
      <c r="E31" s="29">
        <v>314</v>
      </c>
      <c r="F31" s="30">
        <v>13.68</v>
      </c>
      <c r="G31" s="30"/>
      <c r="H31" s="30"/>
      <c r="I31" s="30"/>
      <c r="J31" s="7"/>
      <c r="L31" s="153"/>
    </row>
    <row r="32" spans="1:12" x14ac:dyDescent="0.25">
      <c r="A32" s="168">
        <v>44924</v>
      </c>
      <c r="B32" s="178" t="s">
        <v>205</v>
      </c>
      <c r="C32" s="169" t="s">
        <v>206</v>
      </c>
      <c r="D32" s="169" t="s">
        <v>209</v>
      </c>
      <c r="E32" s="29">
        <v>314</v>
      </c>
      <c r="F32" s="30"/>
      <c r="G32" s="30">
        <v>144.72</v>
      </c>
      <c r="H32" s="30"/>
      <c r="I32" s="30"/>
      <c r="J32" s="7"/>
      <c r="L32" s="153"/>
    </row>
    <row r="33" spans="1:12" x14ac:dyDescent="0.25">
      <c r="A33" s="168">
        <v>44924</v>
      </c>
      <c r="B33" s="178" t="s">
        <v>205</v>
      </c>
      <c r="C33" s="169" t="s">
        <v>206</v>
      </c>
      <c r="D33" s="169" t="s">
        <v>209</v>
      </c>
      <c r="E33" s="29">
        <v>314</v>
      </c>
      <c r="F33" s="30"/>
      <c r="G33" s="30"/>
      <c r="H33" s="30">
        <v>22.32</v>
      </c>
      <c r="I33" s="30"/>
      <c r="J33" s="7"/>
      <c r="L33" s="153"/>
    </row>
    <row r="34" spans="1:12" x14ac:dyDescent="0.25">
      <c r="A34" s="168">
        <v>44924</v>
      </c>
      <c r="B34" s="178" t="s">
        <v>205</v>
      </c>
      <c r="C34" s="169" t="s">
        <v>206</v>
      </c>
      <c r="D34" s="169" t="s">
        <v>209</v>
      </c>
      <c r="E34" s="29">
        <v>314</v>
      </c>
      <c r="F34" s="30"/>
      <c r="G34" s="30"/>
      <c r="H34" s="30"/>
      <c r="I34" s="30">
        <v>8.64</v>
      </c>
      <c r="J34" s="7"/>
      <c r="L34" s="153"/>
    </row>
    <row r="35" spans="1:12" x14ac:dyDescent="0.25">
      <c r="A35" s="165"/>
      <c r="B35" s="165"/>
      <c r="C35" s="165"/>
      <c r="D35" s="165"/>
      <c r="E35" s="165"/>
      <c r="F35" s="166"/>
      <c r="G35" s="166"/>
      <c r="H35" s="166"/>
      <c r="I35" s="166"/>
      <c r="J35" s="7"/>
      <c r="L35" s="153"/>
    </row>
    <row r="36" spans="1:12" ht="15.75" thickBot="1" x14ac:dyDescent="0.3">
      <c r="A36" s="169"/>
      <c r="B36" s="29"/>
      <c r="C36" s="29"/>
      <c r="D36" s="29"/>
      <c r="E36" s="29"/>
      <c r="F36" s="30"/>
      <c r="G36" s="30"/>
      <c r="H36" s="30"/>
      <c r="I36" s="30"/>
      <c r="J36" s="7"/>
    </row>
    <row r="37" spans="1:12" ht="15.75" thickBot="1" x14ac:dyDescent="0.3">
      <c r="E37" s="130"/>
      <c r="F37" s="131" t="s">
        <v>9</v>
      </c>
      <c r="G37" s="131" t="s">
        <v>10</v>
      </c>
      <c r="H37" s="131" t="s">
        <v>11</v>
      </c>
      <c r="I37" s="131" t="s">
        <v>12</v>
      </c>
    </row>
    <row r="38" spans="1:12" ht="15.75" thickBot="1" x14ac:dyDescent="0.3">
      <c r="E38" s="132" t="s">
        <v>184</v>
      </c>
      <c r="F38" s="154">
        <f>SUM(F6,F11,F16,F21,F26,F31)</f>
        <v>1819.38</v>
      </c>
      <c r="G38" s="154">
        <f>SUM(G7,G12,G17,G22,G27,G32)</f>
        <v>16124.019999999999</v>
      </c>
      <c r="H38" s="154">
        <f>SUM(H8,H13,H18,H23,H28,H33)</f>
        <v>2661.6200000000003</v>
      </c>
      <c r="I38" s="154">
        <f>SUM(I9,I14,I19,I24,I29,I34)</f>
        <v>1137.24</v>
      </c>
    </row>
    <row r="39" spans="1:12" ht="15.75" thickBot="1" x14ac:dyDescent="0.3">
      <c r="E39" s="134" t="s">
        <v>90</v>
      </c>
      <c r="F39" s="135">
        <f>+F4+F38</f>
        <v>5206.9500000000007</v>
      </c>
      <c r="G39" s="135">
        <f>+G4+G38</f>
        <v>54464.830000000009</v>
      </c>
      <c r="H39" s="135">
        <f>+H4+H38</f>
        <v>9138.2100000000028</v>
      </c>
      <c r="I39" s="135">
        <f>+I4+I38</f>
        <v>3905.9500000000007</v>
      </c>
    </row>
    <row r="40" spans="1:12" ht="15.75" thickBot="1" x14ac:dyDescent="0.3">
      <c r="E40" s="136" t="s">
        <v>185</v>
      </c>
      <c r="F40" s="137">
        <f>M7</f>
        <v>4274</v>
      </c>
      <c r="G40" s="137">
        <f>+N8</f>
        <v>6045</v>
      </c>
      <c r="H40" s="137"/>
      <c r="I40" s="137">
        <f>+P6</f>
        <v>1347.95</v>
      </c>
    </row>
    <row r="41" spans="1:12" ht="15.75" thickBot="1" x14ac:dyDescent="0.3">
      <c r="E41" s="138" t="s">
        <v>186</v>
      </c>
      <c r="F41" s="139">
        <v>4.82</v>
      </c>
      <c r="G41" s="139">
        <v>92.33</v>
      </c>
      <c r="H41" s="139">
        <v>15.53</v>
      </c>
      <c r="I41" s="139">
        <v>4.51</v>
      </c>
      <c r="J41" s="163"/>
    </row>
    <row r="42" spans="1:12" ht="15.75" thickBot="1" x14ac:dyDescent="0.3">
      <c r="E42" s="140" t="s">
        <v>138</v>
      </c>
      <c r="F42" s="141">
        <f>F39-F40+F41</f>
        <v>937.77000000000078</v>
      </c>
      <c r="G42" s="141">
        <f t="shared" ref="G42:I42" si="0">G39-G40+G41</f>
        <v>48512.160000000011</v>
      </c>
      <c r="H42" s="141">
        <f t="shared" si="0"/>
        <v>9153.7400000000034</v>
      </c>
      <c r="I42" s="141">
        <f t="shared" si="0"/>
        <v>2562.5100000000011</v>
      </c>
      <c r="J42" s="163"/>
    </row>
    <row r="43" spans="1:12" ht="15.75" thickBot="1" x14ac:dyDescent="0.3">
      <c r="C43" s="153"/>
      <c r="F43" s="153"/>
      <c r="G43" s="153"/>
      <c r="H43" s="153"/>
      <c r="I43" s="153"/>
    </row>
    <row r="44" spans="1:12" ht="15.75" thickBot="1" x14ac:dyDescent="0.3">
      <c r="F44" s="208" t="s">
        <v>207</v>
      </c>
      <c r="G44" s="209"/>
      <c r="H44" s="210"/>
      <c r="I44"/>
    </row>
    <row r="45" spans="1:12" ht="15.75" thickBot="1" x14ac:dyDescent="0.3">
      <c r="F45" s="193" t="s">
        <v>208</v>
      </c>
      <c r="G45" s="194"/>
      <c r="H45" s="195"/>
      <c r="I45"/>
    </row>
    <row r="46" spans="1:12" x14ac:dyDescent="0.25">
      <c r="I46" s="27" t="s">
        <v>180</v>
      </c>
    </row>
  </sheetData>
  <mergeCells count="6">
    <mergeCell ref="F45:H45"/>
    <mergeCell ref="A1:D1"/>
    <mergeCell ref="A2:D2"/>
    <mergeCell ref="A3:D3"/>
    <mergeCell ref="F3:I3"/>
    <mergeCell ref="F44:H4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workbookViewId="0">
      <selection activeCell="L30" sqref="L30"/>
    </sheetView>
  </sheetViews>
  <sheetFormatPr defaultRowHeight="15" x14ac:dyDescent="0.25"/>
  <cols>
    <col min="1" max="1" width="16.140625" style="7" customWidth="1"/>
    <col min="2" max="2" width="29.42578125" bestFit="1" customWidth="1"/>
    <col min="3" max="3" width="16.140625" customWidth="1"/>
    <col min="4" max="4" width="18.28515625" customWidth="1"/>
    <col min="5" max="5" width="12.28515625" customWidth="1"/>
    <col min="6" max="6" width="16.28515625" style="27" customWidth="1"/>
    <col min="7" max="7" width="14.7109375" style="27" customWidth="1"/>
    <col min="8" max="8" width="15" style="27" customWidth="1"/>
    <col min="9" max="9" width="18.28515625" style="27" customWidth="1"/>
    <col min="10" max="10" width="14.7109375" style="176" customWidth="1"/>
    <col min="11" max="11" width="17" customWidth="1"/>
    <col min="12" max="13" width="30" customWidth="1"/>
    <col min="14" max="14" width="14.28515625" style="27" customWidth="1"/>
    <col min="15" max="15" width="13.7109375" style="27" customWidth="1"/>
    <col min="16" max="16" width="12.140625" style="27" customWidth="1"/>
    <col min="17" max="17" width="14.140625" style="27" customWidth="1"/>
    <col min="18" max="18" width="14" style="174" customWidth="1"/>
  </cols>
  <sheetData>
    <row r="1" spans="1:18" ht="21" x14ac:dyDescent="0.35">
      <c r="A1" s="196" t="s">
        <v>3</v>
      </c>
      <c r="B1" s="197"/>
      <c r="C1" s="197"/>
      <c r="D1" s="198"/>
    </row>
    <row r="2" spans="1:18" ht="21.75" thickBot="1" x14ac:dyDescent="0.4">
      <c r="A2" s="199" t="s">
        <v>0</v>
      </c>
      <c r="B2" s="200"/>
      <c r="C2" s="200"/>
      <c r="D2" s="201"/>
    </row>
    <row r="3" spans="1:18" ht="21.75" thickBot="1" x14ac:dyDescent="0.4">
      <c r="A3" s="202" t="s">
        <v>218</v>
      </c>
      <c r="B3" s="203"/>
      <c r="C3" s="203"/>
      <c r="D3" s="204"/>
      <c r="F3" s="211" t="s">
        <v>212</v>
      </c>
      <c r="G3" s="212"/>
      <c r="H3" s="212"/>
      <c r="I3" s="213"/>
    </row>
    <row r="4" spans="1:18" ht="16.5" thickBot="1" x14ac:dyDescent="0.3">
      <c r="F4" s="143">
        <f>+'Impact Fee Tracking 2022'!F42</f>
        <v>937.77000000000078</v>
      </c>
      <c r="G4" s="143">
        <f>+'Impact Fee Tracking 2022'!G42</f>
        <v>48512.160000000011</v>
      </c>
      <c r="H4" s="143">
        <f>+'Impact Fee Tracking 2022'!H42</f>
        <v>9153.7400000000034</v>
      </c>
      <c r="I4" s="143">
        <f>+'Impact Fee Tracking 2022'!I42</f>
        <v>2562.5100000000011</v>
      </c>
    </row>
    <row r="5" spans="1:18" x14ac:dyDescent="0.25">
      <c r="A5" s="117" t="s">
        <v>13</v>
      </c>
      <c r="B5" s="117" t="s">
        <v>4</v>
      </c>
      <c r="C5" s="117" t="s">
        <v>5</v>
      </c>
      <c r="D5" s="117" t="s">
        <v>6</v>
      </c>
      <c r="E5" s="118" t="s">
        <v>2</v>
      </c>
      <c r="F5" s="159" t="s">
        <v>9</v>
      </c>
      <c r="G5" s="159" t="s">
        <v>10</v>
      </c>
      <c r="H5" s="159" t="s">
        <v>11</v>
      </c>
      <c r="I5" s="159" t="s">
        <v>12</v>
      </c>
      <c r="J5" s="177" t="s">
        <v>17</v>
      </c>
      <c r="K5" s="144" t="s">
        <v>1</v>
      </c>
      <c r="L5" s="145" t="s">
        <v>41</v>
      </c>
      <c r="M5" s="145" t="s">
        <v>217</v>
      </c>
      <c r="N5" s="173" t="s">
        <v>9</v>
      </c>
      <c r="O5" s="173" t="s">
        <v>10</v>
      </c>
      <c r="P5" s="173" t="s">
        <v>11</v>
      </c>
      <c r="Q5" s="173" t="s">
        <v>115</v>
      </c>
      <c r="R5" s="148" t="s">
        <v>2</v>
      </c>
    </row>
    <row r="6" spans="1:18" x14ac:dyDescent="0.25">
      <c r="A6" s="168">
        <v>44936</v>
      </c>
      <c r="B6" s="169" t="s">
        <v>188</v>
      </c>
      <c r="C6" s="169" t="s">
        <v>213</v>
      </c>
      <c r="D6" s="169" t="s">
        <v>214</v>
      </c>
      <c r="E6" s="169">
        <v>11030</v>
      </c>
      <c r="F6" s="30">
        <v>97.28</v>
      </c>
      <c r="G6" s="30"/>
      <c r="H6" s="30"/>
      <c r="I6" s="30"/>
      <c r="J6" s="5">
        <v>46762</v>
      </c>
      <c r="K6" s="5">
        <v>44937</v>
      </c>
      <c r="L6" s="179" t="s">
        <v>216</v>
      </c>
      <c r="M6" s="179"/>
      <c r="N6" s="163">
        <v>565.30999999999995</v>
      </c>
      <c r="R6" s="7">
        <v>1024</v>
      </c>
    </row>
    <row r="7" spans="1:18" x14ac:dyDescent="0.25">
      <c r="A7" s="168">
        <v>44936</v>
      </c>
      <c r="B7" s="169" t="s">
        <v>188</v>
      </c>
      <c r="C7" s="169" t="s">
        <v>213</v>
      </c>
      <c r="D7" s="169" t="s">
        <v>214</v>
      </c>
      <c r="E7" s="169">
        <v>11030</v>
      </c>
      <c r="F7" s="30"/>
      <c r="G7" s="30"/>
      <c r="H7" s="30"/>
      <c r="I7" s="30">
        <v>61.44</v>
      </c>
      <c r="J7" s="5">
        <v>46762</v>
      </c>
      <c r="K7" s="5">
        <v>44941</v>
      </c>
      <c r="L7" s="179" t="s">
        <v>216</v>
      </c>
      <c r="M7" s="179"/>
      <c r="O7" s="27">
        <v>862.28</v>
      </c>
      <c r="R7" s="7">
        <v>1025</v>
      </c>
    </row>
    <row r="8" spans="1:18" x14ac:dyDescent="0.25">
      <c r="A8" s="164"/>
      <c r="B8" s="165"/>
      <c r="C8" s="165"/>
      <c r="D8" s="165"/>
      <c r="E8" s="165"/>
      <c r="F8" s="166"/>
      <c r="G8" s="166"/>
      <c r="H8" s="166"/>
      <c r="I8" s="166"/>
      <c r="J8" s="7"/>
      <c r="K8" s="153"/>
    </row>
    <row r="9" spans="1:18" x14ac:dyDescent="0.25">
      <c r="A9" s="168">
        <v>45022</v>
      </c>
      <c r="B9" s="29" t="s">
        <v>222</v>
      </c>
      <c r="C9" s="169" t="s">
        <v>221</v>
      </c>
      <c r="D9" s="29" t="s">
        <v>223</v>
      </c>
      <c r="E9" s="169">
        <v>125</v>
      </c>
      <c r="F9" s="30">
        <v>390</v>
      </c>
      <c r="G9" s="30"/>
      <c r="H9" s="30"/>
      <c r="I9" s="30"/>
      <c r="J9" s="7"/>
      <c r="K9" s="153"/>
    </row>
    <row r="10" spans="1:18" x14ac:dyDescent="0.25">
      <c r="A10" s="168">
        <v>45022</v>
      </c>
      <c r="B10" s="29" t="s">
        <v>222</v>
      </c>
      <c r="C10" s="169" t="s">
        <v>221</v>
      </c>
      <c r="D10" s="29" t="s">
        <v>223</v>
      </c>
      <c r="E10" s="169">
        <v>125</v>
      </c>
      <c r="F10" s="30"/>
      <c r="G10" s="30">
        <v>1624</v>
      </c>
      <c r="H10" s="30"/>
      <c r="I10" s="30"/>
      <c r="J10" s="7"/>
      <c r="K10" s="153"/>
    </row>
    <row r="11" spans="1:18" x14ac:dyDescent="0.25">
      <c r="A11" s="168">
        <v>45022</v>
      </c>
      <c r="B11" s="29" t="s">
        <v>222</v>
      </c>
      <c r="C11" s="169" t="s">
        <v>221</v>
      </c>
      <c r="D11" s="29" t="s">
        <v>223</v>
      </c>
      <c r="E11" s="169">
        <v>125</v>
      </c>
      <c r="F11" s="30"/>
      <c r="G11" s="30"/>
      <c r="H11" s="30">
        <v>347</v>
      </c>
      <c r="I11" s="30"/>
      <c r="J11" s="7"/>
      <c r="K11" s="153"/>
    </row>
    <row r="12" spans="1:18" x14ac:dyDescent="0.25">
      <c r="A12" s="168">
        <v>45022</v>
      </c>
      <c r="B12" s="29" t="s">
        <v>222</v>
      </c>
      <c r="C12" s="169" t="s">
        <v>221</v>
      </c>
      <c r="D12" s="29" t="s">
        <v>223</v>
      </c>
      <c r="E12" s="169">
        <v>125</v>
      </c>
      <c r="F12" s="30"/>
      <c r="G12" s="30"/>
      <c r="H12" s="30"/>
      <c r="I12" s="30">
        <v>240</v>
      </c>
      <c r="J12" s="7"/>
      <c r="K12" s="153"/>
    </row>
    <row r="13" spans="1:18" s="27" customFormat="1" ht="15.75" thickBot="1" x14ac:dyDescent="0.3">
      <c r="A13" s="165"/>
      <c r="B13" s="165"/>
      <c r="C13" s="165"/>
      <c r="D13" s="165"/>
      <c r="E13" s="165"/>
      <c r="F13" s="166"/>
      <c r="G13" s="166"/>
      <c r="H13" s="166"/>
      <c r="I13" s="166"/>
      <c r="J13" s="7"/>
      <c r="K13"/>
      <c r="L13"/>
      <c r="M13"/>
      <c r="R13" s="174"/>
    </row>
    <row r="14" spans="1:18" s="27" customFormat="1" ht="15.75" thickBot="1" x14ac:dyDescent="0.3">
      <c r="A14" s="7"/>
      <c r="B14"/>
      <c r="C14"/>
      <c r="D14"/>
      <c r="E14" s="130"/>
      <c r="F14" s="131" t="s">
        <v>9</v>
      </c>
      <c r="G14" s="131" t="s">
        <v>10</v>
      </c>
      <c r="H14" s="131" t="s">
        <v>11</v>
      </c>
      <c r="I14" s="131" t="s">
        <v>12</v>
      </c>
      <c r="J14" s="176"/>
      <c r="K14"/>
      <c r="L14"/>
      <c r="M14"/>
      <c r="R14" s="174"/>
    </row>
    <row r="15" spans="1:18" s="27" customFormat="1" ht="15.75" thickBot="1" x14ac:dyDescent="0.3">
      <c r="A15" s="7"/>
      <c r="B15"/>
      <c r="C15"/>
      <c r="D15"/>
      <c r="E15" s="132" t="s">
        <v>211</v>
      </c>
      <c r="F15" s="154">
        <f>+F6+F9</f>
        <v>487.28</v>
      </c>
      <c r="G15" s="154">
        <f>+G10</f>
        <v>1624</v>
      </c>
      <c r="H15" s="154">
        <f>+H11</f>
        <v>347</v>
      </c>
      <c r="I15" s="154">
        <f>+I7+I12</f>
        <v>301.44</v>
      </c>
      <c r="J15" s="176"/>
      <c r="K15"/>
      <c r="L15"/>
      <c r="M15"/>
      <c r="R15" s="174"/>
    </row>
    <row r="16" spans="1:18" s="27" customFormat="1" ht="15.75" thickBot="1" x14ac:dyDescent="0.3">
      <c r="A16" s="7"/>
      <c r="B16"/>
      <c r="C16"/>
      <c r="D16"/>
      <c r="E16" s="134" t="s">
        <v>90</v>
      </c>
      <c r="F16" s="135">
        <f>+F4+F15</f>
        <v>1425.0500000000006</v>
      </c>
      <c r="G16" s="135">
        <f>+G4+G15</f>
        <v>50136.160000000011</v>
      </c>
      <c r="H16" s="135">
        <f>+H4+H15</f>
        <v>9500.7400000000034</v>
      </c>
      <c r="I16" s="135">
        <f>+I4+I15</f>
        <v>2863.9500000000012</v>
      </c>
      <c r="J16" s="176"/>
      <c r="K16"/>
      <c r="L16"/>
      <c r="M16"/>
      <c r="R16" s="174"/>
    </row>
    <row r="17" spans="1:18" s="27" customFormat="1" ht="15.75" thickBot="1" x14ac:dyDescent="0.3">
      <c r="A17" s="7"/>
      <c r="B17"/>
      <c r="C17"/>
      <c r="D17"/>
      <c r="E17" s="136" t="s">
        <v>185</v>
      </c>
      <c r="F17" s="137">
        <f>+N6</f>
        <v>565.30999999999995</v>
      </c>
      <c r="G17" s="137">
        <f>O7</f>
        <v>862.28</v>
      </c>
      <c r="H17" s="137">
        <v>0</v>
      </c>
      <c r="I17" s="137">
        <v>0</v>
      </c>
      <c r="J17" s="176"/>
      <c r="K17"/>
      <c r="L17"/>
      <c r="M17"/>
      <c r="R17" s="174"/>
    </row>
    <row r="18" spans="1:18" s="27" customFormat="1" ht="15.75" thickBot="1" x14ac:dyDescent="0.3">
      <c r="A18" s="7"/>
      <c r="B18"/>
      <c r="C18"/>
      <c r="D18"/>
      <c r="E18" s="138" t="s">
        <v>215</v>
      </c>
      <c r="F18" s="139">
        <v>4.59</v>
      </c>
      <c r="G18" s="139">
        <v>350.01</v>
      </c>
      <c r="H18" s="139">
        <v>67.28</v>
      </c>
      <c r="I18" s="139">
        <v>19.72</v>
      </c>
      <c r="J18" s="163"/>
      <c r="K18"/>
      <c r="L18"/>
      <c r="M18"/>
      <c r="R18" s="174"/>
    </row>
    <row r="19" spans="1:18" s="27" customFormat="1" ht="15.75" thickBot="1" x14ac:dyDescent="0.3">
      <c r="A19" s="7"/>
      <c r="B19"/>
      <c r="C19"/>
      <c r="D19"/>
      <c r="E19" s="140" t="s">
        <v>138</v>
      </c>
      <c r="F19" s="141">
        <f>F16-F17+F18</f>
        <v>864.33000000000072</v>
      </c>
      <c r="G19" s="141">
        <f t="shared" ref="G19:I19" si="0">G16-G17+G18</f>
        <v>49623.890000000014</v>
      </c>
      <c r="H19" s="141">
        <f t="shared" si="0"/>
        <v>9568.0200000000041</v>
      </c>
      <c r="I19" s="141">
        <f t="shared" si="0"/>
        <v>2883.670000000001</v>
      </c>
      <c r="J19" s="163"/>
      <c r="K19"/>
      <c r="L19"/>
      <c r="M19"/>
      <c r="R19" s="174"/>
    </row>
    <row r="20" spans="1:18" s="27" customFormat="1" ht="15.75" thickBot="1" x14ac:dyDescent="0.3">
      <c r="A20" s="7"/>
      <c r="B20"/>
      <c r="C20" s="153"/>
      <c r="D20"/>
      <c r="E20"/>
      <c r="F20" s="153"/>
      <c r="G20" s="153"/>
      <c r="H20" s="153"/>
      <c r="I20" s="153"/>
      <c r="J20" s="176"/>
      <c r="K20"/>
      <c r="L20"/>
      <c r="M20"/>
      <c r="R20" s="174"/>
    </row>
    <row r="21" spans="1:18" s="27" customFormat="1" ht="15.75" thickBot="1" x14ac:dyDescent="0.3">
      <c r="A21" s="7"/>
      <c r="B21"/>
      <c r="C21"/>
      <c r="D21"/>
      <c r="E21"/>
      <c r="F21" s="208" t="s">
        <v>219</v>
      </c>
      <c r="G21" s="209"/>
      <c r="H21" s="210"/>
      <c r="I21"/>
      <c r="J21" s="176"/>
      <c r="K21"/>
      <c r="L21"/>
      <c r="M21"/>
      <c r="R21" s="174"/>
    </row>
    <row r="22" spans="1:18" s="27" customFormat="1" ht="15.75" thickBot="1" x14ac:dyDescent="0.3">
      <c r="A22" s="7"/>
      <c r="B22"/>
      <c r="C22"/>
      <c r="D22"/>
      <c r="E22"/>
      <c r="F22" s="193" t="s">
        <v>220</v>
      </c>
      <c r="G22" s="194"/>
      <c r="H22" s="195"/>
      <c r="I22"/>
      <c r="J22" s="176"/>
      <c r="K22"/>
      <c r="L22"/>
      <c r="M22"/>
      <c r="R22" s="174"/>
    </row>
    <row r="23" spans="1:18" s="27" customFormat="1" x14ac:dyDescent="0.25">
      <c r="A23" s="7"/>
      <c r="B23"/>
      <c r="C23"/>
      <c r="D23"/>
      <c r="E23"/>
      <c r="I23" s="27" t="s">
        <v>180</v>
      </c>
      <c r="J23" s="176"/>
      <c r="K23"/>
      <c r="L23"/>
      <c r="M23"/>
      <c r="R23" s="174"/>
    </row>
  </sheetData>
  <mergeCells count="6">
    <mergeCell ref="F22:H22"/>
    <mergeCell ref="A1:D1"/>
    <mergeCell ref="A2:D2"/>
    <mergeCell ref="A3:D3"/>
    <mergeCell ref="F3:I3"/>
    <mergeCell ref="F21:H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Impact Fee Tracking 2017</vt:lpstr>
      <vt:lpstr>Impact Fee Tracking 2018</vt:lpstr>
      <vt:lpstr>Impact Fee Tracking 2019</vt:lpstr>
      <vt:lpstr>Impact Fee Tracking 2020</vt:lpstr>
      <vt:lpstr>Impact Fee Tracking 2021</vt:lpstr>
      <vt:lpstr>Impact Fee Tracking 2022</vt:lpstr>
      <vt:lpstr>Impact Fee Tracking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Phelps</dc:creator>
  <cp:lastModifiedBy>Kate Merrill</cp:lastModifiedBy>
  <cp:lastPrinted>2020-05-13T17:19:24Z</cp:lastPrinted>
  <dcterms:created xsi:type="dcterms:W3CDTF">2018-02-27T21:12:09Z</dcterms:created>
  <dcterms:modified xsi:type="dcterms:W3CDTF">2023-05-01T19:30:15Z</dcterms:modified>
</cp:coreProperties>
</file>