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4\03March2024\"/>
    </mc:Choice>
  </mc:AlternateContent>
  <xr:revisionPtr revIDLastSave="0" documentId="13_ncr:1_{EE06B47D-FE0A-4D86-BB8F-FE6074B6949B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MARCH SUMMARY" sheetId="29" r:id="rId1"/>
    <sheet name="Gen'l Operating" sheetId="30" r:id="rId2"/>
    <sheet name="Outstanding - MAR" sheetId="31" r:id="rId3"/>
    <sheet name="MMA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Const Debris MMA" sheetId="34" r:id="rId11"/>
    <sheet name="Impact Fees" sheetId="7" r:id="rId12"/>
    <sheet name="Old Home Day" sheetId="8" r:id="rId13"/>
    <sheet name="PZ Escrow" sheetId="9" r:id="rId14"/>
    <sheet name="Police Detail" sheetId="10" r:id="rId15"/>
    <sheet name="Recycle" sheetId="11" r:id="rId16"/>
    <sheet name="Recycling Invest" sheetId="16" r:id="rId17"/>
    <sheet name="Sewer Users" sheetId="12" r:id="rId18"/>
    <sheet name="Town Forest" sheetId="13" r:id="rId19"/>
  </sheets>
  <definedNames>
    <definedName name="_xlnm.Print_Area" localSheetId="2">'Outstanding - MAR'!$A$1:$H$65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9" l="1"/>
  <c r="K21" i="29"/>
  <c r="K22" i="29"/>
  <c r="K24" i="29"/>
  <c r="K25" i="29"/>
  <c r="K29" i="29"/>
  <c r="B33" i="29"/>
  <c r="H33" i="29"/>
  <c r="B34" i="29"/>
  <c r="H34" i="29"/>
  <c r="K36" i="29"/>
  <c r="H35" i="29"/>
  <c r="K37" i="29"/>
  <c r="B36" i="29"/>
  <c r="H36" i="29"/>
  <c r="K38" i="29"/>
  <c r="K39" i="29"/>
  <c r="B39" i="29"/>
  <c r="H39" i="29"/>
  <c r="B40" i="29"/>
  <c r="H40" i="29"/>
  <c r="K42" i="29"/>
  <c r="B41" i="29"/>
  <c r="H41" i="29"/>
  <c r="K43" i="29"/>
  <c r="K44" i="29"/>
  <c r="K27" i="29" l="1"/>
  <c r="B42" i="29"/>
  <c r="K40" i="29"/>
  <c r="H37" i="29"/>
  <c r="H42" i="29"/>
  <c r="K45" i="29"/>
  <c r="C65" i="31"/>
  <c r="F26" i="31"/>
  <c r="C68" i="31" s="1"/>
  <c r="F19" i="7"/>
  <c r="F30" i="7"/>
  <c r="F30" i="10"/>
  <c r="F19" i="10" s="1"/>
  <c r="B33" i="9"/>
  <c r="F14" i="8"/>
  <c r="F20" i="34"/>
  <c r="E32" i="34"/>
  <c r="F24" i="34" s="1"/>
  <c r="B32" i="34"/>
  <c r="F22" i="34"/>
  <c r="F15" i="34"/>
  <c r="B27" i="29"/>
  <c r="B26" i="29"/>
  <c r="B25" i="29"/>
  <c r="B22" i="29"/>
  <c r="B18" i="29"/>
  <c r="B20" i="29"/>
  <c r="B19" i="29"/>
  <c r="H7" i="29"/>
  <c r="B32" i="29"/>
  <c r="B37" i="29" s="1"/>
  <c r="B33" i="32"/>
  <c r="B30" i="32"/>
  <c r="F21" i="32" s="1"/>
  <c r="F23" i="32" s="1"/>
  <c r="F14" i="32"/>
  <c r="C17" i="31"/>
  <c r="H39" i="30" s="1"/>
  <c r="H20" i="30"/>
  <c r="E32" i="6"/>
  <c r="F20" i="6" s="1"/>
  <c r="B5" i="29"/>
  <c r="F14" i="9"/>
  <c r="E31" i="8"/>
  <c r="K28" i="30"/>
  <c r="G23" i="30" s="1"/>
  <c r="H32" i="30" s="1"/>
  <c r="B23" i="29" l="1"/>
  <c r="B28" i="29"/>
  <c r="C67" i="31"/>
  <c r="C69" i="31" s="1"/>
  <c r="H41" i="30" s="1"/>
  <c r="H47" i="30" s="1"/>
  <c r="H34" i="30"/>
  <c r="J34" i="30" s="1"/>
  <c r="K13" i="29" l="1"/>
  <c r="K10" i="29"/>
  <c r="K8" i="29"/>
  <c r="K7" i="29"/>
  <c r="K6" i="29"/>
  <c r="K5" i="29"/>
  <c r="H27" i="29"/>
  <c r="H26" i="29"/>
  <c r="H22" i="29"/>
  <c r="H21" i="29"/>
  <c r="H20" i="29"/>
  <c r="H19" i="29"/>
  <c r="H12" i="29"/>
  <c r="H8" i="29"/>
  <c r="H6" i="29"/>
  <c r="H5" i="29"/>
  <c r="E36" i="29"/>
  <c r="E40" i="29"/>
  <c r="E41" i="29"/>
  <c r="E37" i="29"/>
  <c r="E35" i="29"/>
  <c r="E34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H10" i="29" l="1"/>
  <c r="E24" i="29"/>
  <c r="H24" i="29"/>
  <c r="B51" i="29"/>
  <c r="E38" i="29"/>
  <c r="K11" i="29"/>
  <c r="E9" i="29"/>
  <c r="B9" i="29"/>
  <c r="F19" i="8" l="1"/>
  <c r="H13" i="29" s="1"/>
  <c r="B30" i="5"/>
  <c r="B31" i="8" l="1"/>
  <c r="F21" i="8" s="1"/>
  <c r="H14" i="29" s="1"/>
  <c r="H15" i="29" s="1"/>
  <c r="E35" i="12" l="1"/>
  <c r="F22" i="12" s="1"/>
  <c r="K30" i="29" s="1"/>
  <c r="B33" i="27" l="1"/>
  <c r="B30" i="27"/>
  <c r="F21" i="27" s="1"/>
  <c r="F14" i="27"/>
  <c r="F23" i="27" l="1"/>
  <c r="E32" i="11" l="1"/>
  <c r="F20" i="11" l="1"/>
  <c r="K14" i="29" s="1"/>
  <c r="B54" i="29"/>
  <c r="E27" i="29" l="1"/>
  <c r="B32" i="6" l="1"/>
  <c r="F22" i="6" s="1"/>
  <c r="E28" i="29" s="1"/>
  <c r="E30" i="29" s="1"/>
  <c r="B33" i="12" l="1"/>
  <c r="F16" i="12" l="1"/>
  <c r="B30" i="13" l="1"/>
  <c r="F21" i="13" s="1"/>
  <c r="F14" i="4"/>
  <c r="B30" i="14" l="1"/>
  <c r="F21" i="14" s="1"/>
  <c r="F14" i="14"/>
  <c r="F23" i="14" l="1"/>
  <c r="B13" i="29"/>
  <c r="B14" i="29" s="1"/>
  <c r="J10" i="2"/>
  <c r="F8" i="2" s="1"/>
  <c r="B30" i="7"/>
  <c r="F21" i="7" s="1"/>
  <c r="E42" i="29" s="1"/>
  <c r="E43" i="29" s="1"/>
  <c r="B33" i="14" l="1"/>
  <c r="F23" i="13"/>
  <c r="F14" i="13"/>
  <c r="F24" i="12"/>
  <c r="K31" i="29" s="1"/>
  <c r="K32" i="29" s="1"/>
  <c r="F20" i="16"/>
  <c r="F13" i="16"/>
  <c r="B32" i="11"/>
  <c r="F22" i="11" s="1"/>
  <c r="F15" i="11"/>
  <c r="B30" i="10"/>
  <c r="F21" i="10"/>
  <c r="F14" i="10"/>
  <c r="F21" i="9"/>
  <c r="F23" i="8"/>
  <c r="F23" i="7"/>
  <c r="F14" i="7"/>
  <c r="F24" i="6"/>
  <c r="F15" i="6"/>
  <c r="F21" i="5"/>
  <c r="F14" i="5"/>
  <c r="B32" i="4"/>
  <c r="F21" i="4" s="1"/>
  <c r="J15" i="2"/>
  <c r="F10" i="2" s="1"/>
  <c r="F22" i="16" l="1"/>
  <c r="F23" i="10"/>
  <c r="F24" i="11"/>
  <c r="K15" i="29"/>
  <c r="K16" i="29" s="1"/>
  <c r="F23" i="9"/>
  <c r="H28" i="29"/>
  <c r="H29" i="29" s="1"/>
  <c r="F23" i="5"/>
  <c r="E13" i="29"/>
  <c r="E14" i="29" s="1"/>
  <c r="F23" i="4"/>
  <c r="B55" i="29"/>
  <c r="B56" i="29" s="1"/>
  <c r="F14" i="2"/>
  <c r="F26" i="12"/>
</calcChain>
</file>

<file path=xl/sharedStrings.xml><?xml version="1.0" encoding="utf-8"?>
<sst xmlns="http://schemas.openxmlformats.org/spreadsheetml/2006/main" count="417" uniqueCount="128">
  <si>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</si>
  <si>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</si>
  <si>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</si>
  <si>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</si>
  <si>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</si>
  <si>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</si>
  <si>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</si>
  <si>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</si>
  <si>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</si>
  <si>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</si>
  <si>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</si>
  <si>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</si>
  <si>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</si>
  <si>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</si>
  <si>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</si>
  <si>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</si>
  <si>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</si>
  <si>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</si>
  <si>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</si>
  <si>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</si>
  <si>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</si>
  <si>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</si>
  <si>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</si>
  <si>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</si>
  <si>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</si>
  <si>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</si>
  <si>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</si>
  <si>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</si>
  <si>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</si>
  <si>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Checks</t>
  </si>
  <si>
    <t>Outstanding Checks</t>
  </si>
  <si>
    <t>AP</t>
  </si>
  <si>
    <t>PR</t>
  </si>
  <si>
    <t>ACH Transfers to State of NH - DMV</t>
  </si>
  <si>
    <t>Deposits In Transit</t>
  </si>
  <si>
    <t>Electronic Payments</t>
  </si>
  <si>
    <t>Deposits - Finance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</si>
  <si>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</si>
  <si>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</si>
  <si>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</si>
  <si>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</si>
  <si>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</si>
  <si>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</si>
  <si>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</si>
  <si>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</si>
  <si>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</si>
  <si>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</si>
  <si>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</si>
  <si>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</si>
  <si>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</si>
  <si>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</si>
  <si>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</si>
  <si>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</si>
  <si>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</si>
  <si>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</si>
  <si>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</si>
  <si>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</si>
  <si>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</si>
  <si>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</si>
  <si>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</si>
  <si>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</si>
  <si>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</si>
  <si>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</si>
  <si>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 xml:space="preserve">Police Special Detail  </t>
  </si>
  <si>
    <t>Acct 5565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</si>
  <si>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</si>
  <si>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</si>
  <si>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</si>
  <si>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</si>
  <si>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</si>
  <si>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</si>
  <si>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</si>
  <si>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</si>
  <si>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</si>
  <si>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</si>
  <si>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</si>
  <si>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</si>
  <si>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</si>
  <si>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</si>
  <si>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</si>
  <si>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</si>
  <si>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</si>
  <si>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</si>
  <si>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</si>
  <si>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</si>
  <si>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</si>
  <si>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</si>
  <si>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t>Total Deposits in Transit</t>
  </si>
  <si>
    <t>Outstanding Sewer Transfer</t>
  </si>
  <si>
    <t>Add Sewer Transfers</t>
  </si>
  <si>
    <t>Transfers out to Money Market Accts</t>
  </si>
  <si>
    <t>Health Insurance Reimbursements</t>
  </si>
  <si>
    <t>AGRICULTURE COMMISSION</t>
  </si>
  <si>
    <t>Agriculture Commission</t>
  </si>
  <si>
    <t>Acct 9719</t>
  </si>
  <si>
    <t xml:space="preserve">  " Interest</t>
  </si>
  <si>
    <t>RECYCLING INVESTMENT</t>
  </si>
  <si>
    <t>POLICE SPECIAL DETAIL</t>
  </si>
  <si>
    <t>CONSTRUCTION DEBRIS INVESTMENT</t>
  </si>
  <si>
    <t>Void</t>
  </si>
  <si>
    <t>Kate</t>
  </si>
  <si>
    <t>Book Balance at 1/1/2024</t>
  </si>
  <si>
    <t>Book Balance at 1/31/2024</t>
  </si>
  <si>
    <t>Adjusted Bank Balance at 1/31/2024</t>
  </si>
  <si>
    <t>Closed and Transferred</t>
  </si>
  <si>
    <t>Account closed and transferred</t>
  </si>
  <si>
    <t>NSF</t>
  </si>
  <si>
    <t>Storage MM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</si>
  <si>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</t>
    </r>
  </si>
  <si>
    <t>Book Balance at 3/1/2024</t>
  </si>
  <si>
    <t>Book Balance at 3/31/2024</t>
  </si>
  <si>
    <t>Adjusted Bank Balance at 3/31/2024</t>
  </si>
  <si>
    <t>3/1 PR</t>
  </si>
  <si>
    <t>3/8 PR</t>
  </si>
  <si>
    <t>3/15 PR</t>
  </si>
  <si>
    <t>3/22 PR</t>
  </si>
  <si>
    <t>3/29 PR</t>
  </si>
  <si>
    <t>Bank Balance at 3/31/2024</t>
  </si>
  <si>
    <t>Deposits-NH</t>
  </si>
  <si>
    <t>Add Deposits - NH</t>
  </si>
  <si>
    <t>TC 57</t>
  </si>
  <si>
    <t>cc</t>
  </si>
  <si>
    <t>TC 58</t>
  </si>
  <si>
    <t>TC 59</t>
  </si>
  <si>
    <t>TAX 74</t>
  </si>
  <si>
    <t>TAX 75</t>
  </si>
  <si>
    <t>NHDOS-Reimburse for EOC Generator</t>
  </si>
  <si>
    <t>NH Housing Finance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</si>
</sst>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81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0" fontId="4" fillId="0" borderId="0" xfId="0" applyFont="1"/>
    <xf numFmtId="164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5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5" fontId="2" fillId="4" borderId="5" xfId="0" applyNumberFormat="1" applyFont="1" applyFill="1" applyBorder="1"/>
    <xf numFmtId="165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5" fontId="2" fillId="4" borderId="7" xfId="0" applyNumberFormat="1" applyFont="1" applyFill="1" applyBorder="1"/>
    <xf numFmtId="165" fontId="2" fillId="0" borderId="0" xfId="0" applyNumberFormat="1" applyFont="1"/>
    <xf numFmtId="0" fontId="0" fillId="0" borderId="7" xfId="0" applyBorder="1"/>
    <xf numFmtId="165" fontId="0" fillId="0" borderId="3" xfId="0" applyNumberFormat="1" applyBorder="1"/>
    <xf numFmtId="7" fontId="0" fillId="0" borderId="7" xfId="0" applyNumberFormat="1" applyBorder="1"/>
    <xf numFmtId="40" fontId="0" fillId="0" borderId="8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8" xfId="1" applyFont="1" applyBorder="1"/>
    <xf numFmtId="1" fontId="0" fillId="0" borderId="8" xfId="0" applyNumberFormat="1" applyBorder="1"/>
    <xf numFmtId="0" fontId="0" fillId="0" borderId="8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9" xfId="0" applyNumberFormat="1" applyFill="1" applyBorder="1"/>
    <xf numFmtId="0" fontId="0" fillId="3" borderId="9" xfId="0" applyFill="1" applyBorder="1"/>
    <xf numFmtId="40" fontId="0" fillId="3" borderId="9" xfId="0" applyNumberFormat="1" applyFill="1" applyBorder="1"/>
    <xf numFmtId="0" fontId="0" fillId="0" borderId="9" xfId="0" applyBorder="1"/>
    <xf numFmtId="44" fontId="0" fillId="2" borderId="0" xfId="2" applyFont="1" applyFill="1"/>
    <xf numFmtId="0" fontId="11" fillId="0" borderId="2" xfId="0" applyFont="1" applyBorder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9" xfId="1" applyFont="1" applyFill="1" applyBorder="1"/>
    <xf numFmtId="43" fontId="2" fillId="0" borderId="0" xfId="1" applyFont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0" fontId="0" fillId="3" borderId="0" xfId="0" applyFill="1" applyAlignment="1">
      <alignment horizontal="center"/>
    </xf>
    <xf numFmtId="40" fontId="0" fillId="3" borderId="0" xfId="0" applyNumberFormat="1" applyFill="1" applyAlignment="1">
      <alignment horizontal="center"/>
    </xf>
    <xf numFmtId="44" fontId="0" fillId="0" borderId="0" xfId="2" applyFont="1" applyBorder="1"/>
    <xf numFmtId="14" fontId="5" fillId="0" borderId="0" xfId="0" applyNumberFormat="1" applyFont="1"/>
    <xf numFmtId="44" fontId="0" fillId="0" borderId="8" xfId="2" applyFont="1" applyBorder="1"/>
    <xf numFmtId="14" fontId="0" fillId="3" borderId="0" xfId="0" applyNumberFormat="1" applyFill="1" applyAlignment="1">
      <alignment horizontal="right"/>
    </xf>
    <xf numFmtId="165" fontId="2" fillId="3" borderId="0" xfId="0" applyNumberFormat="1" applyFont="1" applyFill="1"/>
    <xf numFmtId="165" fontId="2" fillId="0" borderId="1" xfId="0" applyNumberFormat="1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zoomScaleNormal="100" workbookViewId="0">
      <selection sqref="A1:K1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.5" x14ac:dyDescent="0.45">
      <c r="A2" s="77">
        <v>45382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8.5" x14ac:dyDescent="0.45">
      <c r="A3" s="18"/>
      <c r="D3" s="19"/>
      <c r="E3" s="19"/>
      <c r="F3" s="20"/>
      <c r="G3" s="19"/>
      <c r="H3" s="19"/>
      <c r="I3" s="20"/>
      <c r="J3" s="19"/>
      <c r="K3" s="19"/>
    </row>
    <row r="4" spans="1:11" x14ac:dyDescent="0.35">
      <c r="A4" s="57" t="s">
        <v>40</v>
      </c>
      <c r="B4" s="21" t="s">
        <v>41</v>
      </c>
      <c r="D4" s="57" t="s">
        <v>75</v>
      </c>
      <c r="E4" s="21" t="s">
        <v>76</v>
      </c>
      <c r="F4"/>
      <c r="G4" s="57" t="s">
        <v>77</v>
      </c>
      <c r="H4" s="34" t="s">
        <v>78</v>
      </c>
      <c r="J4" s="57" t="s">
        <v>69</v>
      </c>
      <c r="K4" s="34" t="s">
        <v>70</v>
      </c>
    </row>
    <row r="5" spans="1:11" x14ac:dyDescent="0.35">
      <c r="A5" s="22" t="s">
        <v>48</v>
      </c>
      <c r="B5" s="23">
        <f>'1913 Library'!F5</f>
        <v>18715.310000000001</v>
      </c>
      <c r="D5" s="22" t="s">
        <v>48</v>
      </c>
      <c r="E5" s="23">
        <f>Conservation!F5</f>
        <v>151594.78</v>
      </c>
      <c r="F5"/>
      <c r="G5" s="22" t="s">
        <v>48</v>
      </c>
      <c r="H5" s="23">
        <f>'Old Home Day'!F5</f>
        <v>30734.54</v>
      </c>
      <c r="J5" s="22" t="s">
        <v>48</v>
      </c>
      <c r="K5" s="23">
        <f>Recycle!F5</f>
        <v>56438.879999999997</v>
      </c>
    </row>
    <row r="6" spans="1:11" x14ac:dyDescent="0.35">
      <c r="A6" s="22" t="s">
        <v>49</v>
      </c>
      <c r="B6" s="23">
        <f>'1913 Library'!F8</f>
        <v>0</v>
      </c>
      <c r="D6" s="22" t="s">
        <v>49</v>
      </c>
      <c r="E6" s="23">
        <f>Conservation!F8</f>
        <v>0</v>
      </c>
      <c r="F6"/>
      <c r="G6" s="22" t="s">
        <v>49</v>
      </c>
      <c r="H6" s="23">
        <f>'Old Home Day'!F8</f>
        <v>481.5</v>
      </c>
      <c r="J6" s="22" t="s">
        <v>49</v>
      </c>
      <c r="K6" s="23">
        <f>Recycle!F8</f>
        <v>3762.33</v>
      </c>
    </row>
    <row r="7" spans="1:11" x14ac:dyDescent="0.35">
      <c r="A7" s="22" t="s">
        <v>51</v>
      </c>
      <c r="B7" s="23">
        <f>'1913 Library'!F9</f>
        <v>63.2</v>
      </c>
      <c r="D7" s="22" t="s">
        <v>51</v>
      </c>
      <c r="E7" s="23">
        <f>Conservation!F9</f>
        <v>511.89</v>
      </c>
      <c r="F7"/>
      <c r="G7" s="22" t="s">
        <v>95</v>
      </c>
      <c r="H7" s="23">
        <f>'Old Home Day'!F9</f>
        <v>107.31</v>
      </c>
      <c r="J7" s="22" t="s">
        <v>73</v>
      </c>
      <c r="K7" s="23">
        <f>Recycle!F9</f>
        <v>574</v>
      </c>
    </row>
    <row r="8" spans="1:11" x14ac:dyDescent="0.35">
      <c r="A8" s="22" t="s">
        <v>53</v>
      </c>
      <c r="B8" s="24">
        <f>'1913 Library'!F12</f>
        <v>0</v>
      </c>
      <c r="D8" s="22" t="s">
        <v>53</v>
      </c>
      <c r="E8" s="24">
        <f>Conservation!F12</f>
        <v>0</v>
      </c>
      <c r="F8"/>
      <c r="G8" s="22" t="s">
        <v>53</v>
      </c>
      <c r="H8" s="24">
        <f>'Old Home Day'!F12</f>
        <v>-615</v>
      </c>
      <c r="J8" s="22" t="s">
        <v>51</v>
      </c>
      <c r="K8" s="23">
        <f>Recycle!F10</f>
        <v>199.97</v>
      </c>
    </row>
    <row r="9" spans="1:11" x14ac:dyDescent="0.35">
      <c r="A9" s="25" t="s">
        <v>55</v>
      </c>
      <c r="B9" s="26">
        <f>SUM(B5:B8)</f>
        <v>18778.510000000002</v>
      </c>
      <c r="D9" s="25" t="s">
        <v>79</v>
      </c>
      <c r="E9" s="26">
        <f>SUM(E5:E8)</f>
        <v>152106.67000000001</v>
      </c>
      <c r="F9"/>
      <c r="G9" s="22"/>
      <c r="H9" s="24"/>
      <c r="J9" s="22"/>
      <c r="K9" s="23"/>
    </row>
    <row r="10" spans="1:11" x14ac:dyDescent="0.35">
      <c r="A10" s="25"/>
      <c r="B10" s="27"/>
      <c r="D10" s="25"/>
      <c r="E10" s="27"/>
      <c r="F10"/>
      <c r="G10" s="25" t="s">
        <v>55</v>
      </c>
      <c r="H10" s="26">
        <f>SUM(H5:H9)</f>
        <v>30708.350000000002</v>
      </c>
      <c r="J10" s="22" t="s">
        <v>53</v>
      </c>
      <c r="K10" s="24">
        <f>Recycle!F13</f>
        <v>-306.36</v>
      </c>
    </row>
    <row r="11" spans="1:11" x14ac:dyDescent="0.35">
      <c r="A11" s="28" t="s">
        <v>56</v>
      </c>
      <c r="B11" s="23">
        <f>'1913 Library'!F17</f>
        <v>18778.509999999998</v>
      </c>
      <c r="D11" s="22" t="s">
        <v>56</v>
      </c>
      <c r="E11" s="23">
        <f>Conservation!F17</f>
        <v>152106.67000000001</v>
      </c>
      <c r="F11"/>
      <c r="G11" s="25"/>
      <c r="H11" s="27"/>
      <c r="J11" s="25" t="s">
        <v>55</v>
      </c>
      <c r="K11" s="26">
        <f>SUM(K5:K10)</f>
        <v>60668.82</v>
      </c>
    </row>
    <row r="12" spans="1:11" x14ac:dyDescent="0.35">
      <c r="A12" s="28" t="s">
        <v>26</v>
      </c>
      <c r="B12" s="23">
        <f>'1913 Library'!F19</f>
        <v>0</v>
      </c>
      <c r="D12" s="22" t="s">
        <v>58</v>
      </c>
      <c r="E12" s="23">
        <f>Conservation!F19</f>
        <v>0</v>
      </c>
      <c r="F12"/>
      <c r="G12" s="28" t="s">
        <v>56</v>
      </c>
      <c r="H12" s="23">
        <f>'Old Home Day'!F17</f>
        <v>32103.35</v>
      </c>
      <c r="J12" s="22"/>
      <c r="K12" s="23"/>
    </row>
    <row r="13" spans="1:11" x14ac:dyDescent="0.35">
      <c r="A13" s="22" t="s">
        <v>57</v>
      </c>
      <c r="B13" s="24">
        <f>'1913 Library'!F21</f>
        <v>0</v>
      </c>
      <c r="D13" s="22" t="s">
        <v>61</v>
      </c>
      <c r="E13" s="24">
        <f>Conservation!F21</f>
        <v>0</v>
      </c>
      <c r="F13"/>
      <c r="G13" s="28" t="s">
        <v>26</v>
      </c>
      <c r="H13" s="23">
        <f>'Old Home Day'!F19</f>
        <v>0</v>
      </c>
      <c r="J13" s="28" t="s">
        <v>56</v>
      </c>
      <c r="K13" s="23">
        <f>Recycle!F18</f>
        <v>60568.82</v>
      </c>
    </row>
    <row r="14" spans="1:11" x14ac:dyDescent="0.35">
      <c r="A14" s="30" t="s">
        <v>60</v>
      </c>
      <c r="B14" s="31">
        <f>SUM(B11:B13)</f>
        <v>18778.509999999998</v>
      </c>
      <c r="D14" s="30" t="s">
        <v>60</v>
      </c>
      <c r="E14" s="31">
        <f>SUM(E11:E13)</f>
        <v>152106.67000000001</v>
      </c>
      <c r="F14"/>
      <c r="G14" s="22" t="s">
        <v>57</v>
      </c>
      <c r="H14" s="24">
        <f>'Old Home Day'!F21</f>
        <v>-1395</v>
      </c>
      <c r="J14" s="28" t="s">
        <v>26</v>
      </c>
      <c r="K14" s="23">
        <f>Recycle!F20</f>
        <v>100</v>
      </c>
    </row>
    <row r="15" spans="1:11" ht="18.5" x14ac:dyDescent="0.45">
      <c r="A15" s="9"/>
      <c r="B15" s="32"/>
      <c r="D15" s="19"/>
      <c r="E15" s="19"/>
      <c r="F15"/>
      <c r="G15" s="30" t="s">
        <v>60</v>
      </c>
      <c r="H15" s="31">
        <f>SUM(H12:H14)</f>
        <v>30708.35</v>
      </c>
      <c r="J15" s="22" t="s">
        <v>57</v>
      </c>
      <c r="K15" s="23">
        <f>Recycle!F22</f>
        <v>0</v>
      </c>
    </row>
    <row r="16" spans="1:11" ht="18.5" x14ac:dyDescent="0.45">
      <c r="A16" s="9"/>
      <c r="B16" s="32"/>
      <c r="D16" s="19"/>
      <c r="E16" s="19"/>
      <c r="F16"/>
      <c r="G16" s="19"/>
      <c r="H16" s="19"/>
      <c r="J16" s="30" t="s">
        <v>60</v>
      </c>
      <c r="K16" s="31">
        <f>SUM(K13:K15)</f>
        <v>60668.82</v>
      </c>
    </row>
    <row r="17" spans="1:11" ht="18.5" x14ac:dyDescent="0.45">
      <c r="A17" s="57" t="s">
        <v>93</v>
      </c>
      <c r="B17" s="21" t="s">
        <v>94</v>
      </c>
      <c r="D17" s="57" t="s">
        <v>42</v>
      </c>
      <c r="E17" s="21" t="s">
        <v>43</v>
      </c>
      <c r="F17"/>
      <c r="G17" s="19"/>
      <c r="H17" s="19"/>
      <c r="J17" s="9"/>
      <c r="K17" s="74"/>
    </row>
    <row r="18" spans="1:11" x14ac:dyDescent="0.35">
      <c r="A18" s="22" t="s">
        <v>48</v>
      </c>
      <c r="B18" s="23">
        <f>'Ag Comm'!F5</f>
        <v>1242.57</v>
      </c>
      <c r="D18" s="22" t="s">
        <v>48</v>
      </c>
      <c r="E18" s="23">
        <f>'Const. Debris'!F5</f>
        <v>462934.95</v>
      </c>
      <c r="F18"/>
      <c r="G18" s="57" t="s">
        <v>44</v>
      </c>
      <c r="H18" s="21" t="s">
        <v>45</v>
      </c>
      <c r="J18" s="66"/>
      <c r="K18" s="75"/>
    </row>
    <row r="19" spans="1:11" x14ac:dyDescent="0.35">
      <c r="A19" s="22" t="s">
        <v>49</v>
      </c>
      <c r="B19" s="23">
        <f>'Ag Comm'!F8</f>
        <v>405</v>
      </c>
      <c r="D19" s="22" t="s">
        <v>49</v>
      </c>
      <c r="E19" s="23">
        <f>'Const. Debris'!F8</f>
        <v>781</v>
      </c>
      <c r="F19"/>
      <c r="G19" s="22" t="s">
        <v>48</v>
      </c>
      <c r="H19" s="23">
        <f>'PZ Escrow'!F5</f>
        <v>49659.86</v>
      </c>
      <c r="J19" s="65" t="s">
        <v>46</v>
      </c>
      <c r="K19" s="33" t="s">
        <v>47</v>
      </c>
    </row>
    <row r="20" spans="1:11" x14ac:dyDescent="0.35">
      <c r="A20" s="22" t="s">
        <v>51</v>
      </c>
      <c r="B20" s="23">
        <f>'Ag Comm'!F9</f>
        <v>4.5599999999999996</v>
      </c>
      <c r="D20" s="22" t="s">
        <v>52</v>
      </c>
      <c r="E20" s="23">
        <f>'Const. Debris'!F9</f>
        <v>2094</v>
      </c>
      <c r="F20"/>
      <c r="G20" s="22" t="s">
        <v>49</v>
      </c>
      <c r="H20" s="23">
        <f>'PZ Escrow'!F8</f>
        <v>1000</v>
      </c>
      <c r="J20" s="22" t="s">
        <v>48</v>
      </c>
      <c r="K20" s="23">
        <f>'Sewer Users'!F5</f>
        <v>653892.19999999995</v>
      </c>
    </row>
    <row r="21" spans="1:11" x14ac:dyDescent="0.35">
      <c r="A21" s="22"/>
      <c r="B21" s="23"/>
      <c r="D21" s="22" t="s">
        <v>51</v>
      </c>
      <c r="E21" s="23">
        <f>'Const. Debris'!F10</f>
        <v>1566.96</v>
      </c>
      <c r="F21"/>
      <c r="G21" s="22" t="s">
        <v>51</v>
      </c>
      <c r="H21" s="23">
        <f>'PZ Escrow'!F9</f>
        <v>169.79</v>
      </c>
      <c r="J21" s="22" t="s">
        <v>50</v>
      </c>
      <c r="K21" s="23">
        <f>'Sewer Users'!F8</f>
        <v>7929.1</v>
      </c>
    </row>
    <row r="22" spans="1:11" x14ac:dyDescent="0.35">
      <c r="A22" s="22" t="s">
        <v>53</v>
      </c>
      <c r="B22" s="67">
        <f>'Ag Comm'!F12</f>
        <v>0</v>
      </c>
      <c r="D22" s="22" t="s">
        <v>53</v>
      </c>
      <c r="E22" s="24">
        <f>'Const. Debris'!F13</f>
        <v>-1018</v>
      </c>
      <c r="F22"/>
      <c r="G22" s="22" t="s">
        <v>53</v>
      </c>
      <c r="H22" s="24">
        <f>'PZ Escrow'!F12</f>
        <v>-20838.38</v>
      </c>
      <c r="J22" s="22" t="s">
        <v>89</v>
      </c>
      <c r="K22" s="23">
        <f>'Sewer Users'!F9</f>
        <v>4041.51</v>
      </c>
    </row>
    <row r="23" spans="1:11" x14ac:dyDescent="0.35">
      <c r="A23" s="25" t="s">
        <v>55</v>
      </c>
      <c r="B23" s="26">
        <f>SUM(B18:B22)</f>
        <v>1652.1299999999999</v>
      </c>
      <c r="D23" s="22"/>
      <c r="E23" s="24"/>
      <c r="F23"/>
      <c r="G23" s="22"/>
      <c r="H23" s="24"/>
      <c r="J23" s="22" t="s">
        <v>119</v>
      </c>
      <c r="K23" s="23">
        <v>90025.36</v>
      </c>
    </row>
    <row r="24" spans="1:11" x14ac:dyDescent="0.35">
      <c r="A24" s="25"/>
      <c r="B24" s="27"/>
      <c r="D24" s="25" t="s">
        <v>55</v>
      </c>
      <c r="E24" s="26">
        <f>SUM(E18:E23)</f>
        <v>466358.91000000003</v>
      </c>
      <c r="F24"/>
      <c r="G24" s="25" t="s">
        <v>55</v>
      </c>
      <c r="H24" s="26">
        <f>SUM(H19:H23)</f>
        <v>29991.27</v>
      </c>
      <c r="J24" s="22" t="s">
        <v>54</v>
      </c>
      <c r="K24" s="23">
        <f>'Sewer Users'!F11</f>
        <v>2334.17</v>
      </c>
    </row>
    <row r="25" spans="1:11" x14ac:dyDescent="0.35">
      <c r="A25" s="28" t="s">
        <v>56</v>
      </c>
      <c r="B25" s="23">
        <f>'Ag Comm'!F17</f>
        <v>1652.13</v>
      </c>
      <c r="D25" s="25"/>
      <c r="E25" s="27"/>
      <c r="F25"/>
      <c r="G25" s="25"/>
      <c r="H25" s="27"/>
      <c r="J25" s="22" t="s">
        <v>53</v>
      </c>
      <c r="K25" s="24">
        <f>'Sewer Users'!F13</f>
        <v>-82311.75</v>
      </c>
    </row>
    <row r="26" spans="1:11" x14ac:dyDescent="0.35">
      <c r="A26" s="28" t="s">
        <v>26</v>
      </c>
      <c r="B26" s="23">
        <f>'Ag Comm'!F19</f>
        <v>0</v>
      </c>
      <c r="D26" s="22" t="s">
        <v>56</v>
      </c>
      <c r="E26" s="23">
        <f>'Const. Debris'!F18</f>
        <v>466158.91</v>
      </c>
      <c r="F26"/>
      <c r="G26" s="28" t="s">
        <v>56</v>
      </c>
      <c r="H26" s="23">
        <f>'PZ Escrow'!F17</f>
        <v>49518.15</v>
      </c>
      <c r="J26" s="22" t="s">
        <v>106</v>
      </c>
      <c r="K26" s="24">
        <v>-325.35000000000002</v>
      </c>
    </row>
    <row r="27" spans="1:11" x14ac:dyDescent="0.35">
      <c r="A27" s="22" t="s">
        <v>57</v>
      </c>
      <c r="B27" s="67">
        <f>'Ag Comm'!F21</f>
        <v>0</v>
      </c>
      <c r="D27" s="22" t="s">
        <v>58</v>
      </c>
      <c r="E27" s="23">
        <f>'Const. Debris'!F20</f>
        <v>200</v>
      </c>
      <c r="F27"/>
      <c r="G27" s="28" t="s">
        <v>26</v>
      </c>
      <c r="H27" s="23">
        <f>'PZ Escrow'!F19</f>
        <v>0</v>
      </c>
      <c r="J27" s="25" t="s">
        <v>55</v>
      </c>
      <c r="K27" s="26">
        <f>SUM(K20:K26)</f>
        <v>675585.24</v>
      </c>
    </row>
    <row r="28" spans="1:11" x14ac:dyDescent="0.35">
      <c r="A28" s="30" t="s">
        <v>60</v>
      </c>
      <c r="B28" s="31">
        <f>SUM(B25:B27)</f>
        <v>1652.13</v>
      </c>
      <c r="D28" s="22" t="s">
        <v>61</v>
      </c>
      <c r="E28" s="24">
        <f>'Const. Debris'!F22</f>
        <v>0</v>
      </c>
      <c r="F28"/>
      <c r="G28" s="22" t="s">
        <v>57</v>
      </c>
      <c r="H28" s="24">
        <f>'PZ Escrow'!F21</f>
        <v>-19526.879999999997</v>
      </c>
      <c r="J28" s="22"/>
      <c r="K28" s="29"/>
    </row>
    <row r="29" spans="1:11" x14ac:dyDescent="0.35">
      <c r="A29" s="9"/>
      <c r="B29" s="32"/>
      <c r="D29" s="22"/>
      <c r="E29" s="24"/>
      <c r="F29"/>
      <c r="G29" s="30" t="s">
        <v>60</v>
      </c>
      <c r="H29" s="31">
        <f>SUM(H26:H28)</f>
        <v>29991.270000000004</v>
      </c>
      <c r="J29" s="22" t="s">
        <v>59</v>
      </c>
      <c r="K29" s="23">
        <f>'Sewer Users'!F20</f>
        <v>675385.24</v>
      </c>
    </row>
    <row r="30" spans="1:11" ht="18.5" x14ac:dyDescent="0.45">
      <c r="A30" s="9"/>
      <c r="B30" s="32"/>
      <c r="D30" s="30" t="s">
        <v>60</v>
      </c>
      <c r="E30" s="31">
        <f>SUM(E26:E29)</f>
        <v>466358.91</v>
      </c>
      <c r="F30"/>
      <c r="G30" s="19"/>
      <c r="H30" s="19"/>
      <c r="J30" s="28" t="s">
        <v>26</v>
      </c>
      <c r="K30" s="23">
        <f>'Sewer Users'!F22</f>
        <v>200</v>
      </c>
    </row>
    <row r="31" spans="1:11" x14ac:dyDescent="0.35">
      <c r="A31" s="57" t="s">
        <v>38</v>
      </c>
      <c r="B31" s="21" t="s">
        <v>62</v>
      </c>
      <c r="E31" s="20"/>
      <c r="F31"/>
      <c r="J31" s="22" t="s">
        <v>57</v>
      </c>
      <c r="K31" s="35">
        <f>'Sewer Users'!F24</f>
        <v>0</v>
      </c>
    </row>
    <row r="32" spans="1:11" x14ac:dyDescent="0.35">
      <c r="A32" s="22" t="s">
        <v>48</v>
      </c>
      <c r="B32" s="23">
        <f>ARPA!F5</f>
        <v>30447.66</v>
      </c>
      <c r="E32" s="20"/>
      <c r="F32"/>
      <c r="G32" s="57" t="s">
        <v>63</v>
      </c>
      <c r="H32" s="21" t="s">
        <v>64</v>
      </c>
      <c r="J32" s="30" t="s">
        <v>60</v>
      </c>
      <c r="K32" s="31">
        <f>SUM(K29:K31)</f>
        <v>675585.24</v>
      </c>
    </row>
    <row r="33" spans="1:11" x14ac:dyDescent="0.35">
      <c r="A33" s="22" t="s">
        <v>49</v>
      </c>
      <c r="B33" s="23">
        <f>ARPA!F8</f>
        <v>0</v>
      </c>
      <c r="D33" s="57" t="s">
        <v>67</v>
      </c>
      <c r="E33" s="34" t="s">
        <v>68</v>
      </c>
      <c r="F33"/>
      <c r="G33" s="22" t="s">
        <v>48</v>
      </c>
      <c r="H33" s="23">
        <f>'Police Detail'!F5</f>
        <v>23326.85</v>
      </c>
      <c r="J33" s="9"/>
      <c r="K33" s="32"/>
    </row>
    <row r="34" spans="1:11" x14ac:dyDescent="0.35">
      <c r="A34" s="22" t="s">
        <v>51</v>
      </c>
      <c r="B34" s="23">
        <f>ARPA!F9</f>
        <v>102.81</v>
      </c>
      <c r="D34" s="22" t="s">
        <v>48</v>
      </c>
      <c r="E34" s="23">
        <f>'Impact Fees'!F5</f>
        <v>147045.66</v>
      </c>
      <c r="F34"/>
      <c r="G34" s="22" t="s">
        <v>49</v>
      </c>
      <c r="H34" s="23">
        <f>'Police Detail'!F8</f>
        <v>935</v>
      </c>
    </row>
    <row r="35" spans="1:11" x14ac:dyDescent="0.35">
      <c r="A35" s="22"/>
      <c r="B35" s="23"/>
      <c r="D35" s="22" t="s">
        <v>49</v>
      </c>
      <c r="E35" s="23">
        <f>'Impact Fees'!F8</f>
        <v>10404</v>
      </c>
      <c r="F35"/>
      <c r="G35" s="22" t="s">
        <v>51</v>
      </c>
      <c r="H35" s="23">
        <f>'Police Detail'!F9</f>
        <v>80.62</v>
      </c>
      <c r="J35" s="57" t="s">
        <v>71</v>
      </c>
      <c r="K35" s="34" t="s">
        <v>72</v>
      </c>
    </row>
    <row r="36" spans="1:11" x14ac:dyDescent="0.35">
      <c r="A36" s="22" t="s">
        <v>82</v>
      </c>
      <c r="B36" s="24">
        <f>ARPA!F12</f>
        <v>0</v>
      </c>
      <c r="D36" s="22" t="s">
        <v>51</v>
      </c>
      <c r="E36" s="23">
        <f>'Impact Fees'!F9</f>
        <v>506.22</v>
      </c>
      <c r="F36"/>
      <c r="G36" s="22" t="s">
        <v>53</v>
      </c>
      <c r="H36" s="24">
        <f>'Police Detail'!F12</f>
        <v>0</v>
      </c>
      <c r="J36" s="22" t="s">
        <v>48</v>
      </c>
      <c r="K36" s="23">
        <f>'Town Forest'!F5</f>
        <v>80898.149999999994</v>
      </c>
    </row>
    <row r="37" spans="1:11" x14ac:dyDescent="0.35">
      <c r="A37" s="25" t="s">
        <v>55</v>
      </c>
      <c r="B37" s="26">
        <f>SUM(B32:B36)</f>
        <v>30550.47</v>
      </c>
      <c r="D37" s="22" t="s">
        <v>53</v>
      </c>
      <c r="E37" s="24">
        <f>'Impact Fees'!F12</f>
        <v>0</v>
      </c>
      <c r="F37"/>
      <c r="G37" s="25" t="s">
        <v>55</v>
      </c>
      <c r="H37" s="26">
        <f>SUM(H33:H36)</f>
        <v>24342.469999999998</v>
      </c>
      <c r="J37" s="22" t="s">
        <v>49</v>
      </c>
      <c r="K37" s="23">
        <f>'Town Forest'!F8</f>
        <v>0</v>
      </c>
    </row>
    <row r="38" spans="1:11" x14ac:dyDescent="0.35">
      <c r="A38" s="25"/>
      <c r="B38" s="27"/>
      <c r="D38" s="25" t="s">
        <v>55</v>
      </c>
      <c r="E38" s="26">
        <f>SUM(E34:E37)</f>
        <v>157955.88</v>
      </c>
      <c r="F38"/>
      <c r="G38" s="25"/>
      <c r="H38" s="27"/>
      <c r="J38" s="22" t="s">
        <v>51</v>
      </c>
      <c r="K38" s="23">
        <f>'Town Forest'!F9</f>
        <v>273.17</v>
      </c>
    </row>
    <row r="39" spans="1:11" x14ac:dyDescent="0.35">
      <c r="A39" s="22" t="s">
        <v>59</v>
      </c>
      <c r="B39" s="23">
        <f>ARPA!F17</f>
        <v>30550.47</v>
      </c>
      <c r="D39" s="25"/>
      <c r="E39" s="27"/>
      <c r="F39"/>
      <c r="G39" s="22" t="s">
        <v>59</v>
      </c>
      <c r="H39" s="23">
        <f>'Police Detail'!F17</f>
        <v>24342.47</v>
      </c>
      <c r="J39" s="22" t="s">
        <v>53</v>
      </c>
      <c r="K39" s="24">
        <f>'Town Forest'!F12</f>
        <v>0</v>
      </c>
    </row>
    <row r="40" spans="1:11" x14ac:dyDescent="0.35">
      <c r="A40" s="28" t="s">
        <v>26</v>
      </c>
      <c r="B40" s="23">
        <f>ARPA!F19</f>
        <v>0</v>
      </c>
      <c r="D40" s="28" t="s">
        <v>56</v>
      </c>
      <c r="E40" s="23">
        <f>'Impact Fees'!F17</f>
        <v>157955.88</v>
      </c>
      <c r="F40"/>
      <c r="G40" s="28" t="s">
        <v>26</v>
      </c>
      <c r="H40" s="23">
        <f>'Police Detail'!F19</f>
        <v>0</v>
      </c>
      <c r="J40" s="25" t="s">
        <v>55</v>
      </c>
      <c r="K40" s="26">
        <f>SUM(K36:K39)</f>
        <v>81171.319999999992</v>
      </c>
    </row>
    <row r="41" spans="1:11" x14ac:dyDescent="0.35">
      <c r="A41" s="22" t="s">
        <v>57</v>
      </c>
      <c r="B41" s="23">
        <f>ARPA!F21</f>
        <v>0</v>
      </c>
      <c r="D41" s="28" t="s">
        <v>26</v>
      </c>
      <c r="E41" s="23">
        <f>'Impact Fees'!F19</f>
        <v>0</v>
      </c>
      <c r="F41"/>
      <c r="G41" s="22" t="s">
        <v>57</v>
      </c>
      <c r="H41" s="23">
        <f>'Police Detail'!F21</f>
        <v>0</v>
      </c>
      <c r="J41" s="25"/>
      <c r="K41" s="27"/>
    </row>
    <row r="42" spans="1:11" x14ac:dyDescent="0.35">
      <c r="A42" s="30" t="s">
        <v>60</v>
      </c>
      <c r="B42" s="31">
        <f>SUM(B39:B41)</f>
        <v>30550.47</v>
      </c>
      <c r="D42" s="22" t="s">
        <v>57</v>
      </c>
      <c r="E42" s="23">
        <f>'Impact Fees'!F21</f>
        <v>0</v>
      </c>
      <c r="F42"/>
      <c r="G42" s="30" t="s">
        <v>60</v>
      </c>
      <c r="H42" s="31">
        <f>SUM(H39:H41)</f>
        <v>24342.47</v>
      </c>
      <c r="J42" s="28" t="s">
        <v>56</v>
      </c>
      <c r="K42" s="23">
        <f>'Town Forest'!F17</f>
        <v>81171.320000000007</v>
      </c>
    </row>
    <row r="43" spans="1:11" x14ac:dyDescent="0.35">
      <c r="A43" s="9"/>
      <c r="B43" s="32"/>
      <c r="D43" s="30" t="s">
        <v>60</v>
      </c>
      <c r="E43" s="31">
        <f>SUM(E40:E42)</f>
        <v>157955.88</v>
      </c>
      <c r="F43"/>
      <c r="J43" s="28" t="s">
        <v>26</v>
      </c>
      <c r="K43" s="23">
        <f>'Town Forest'!F19</f>
        <v>0</v>
      </c>
    </row>
    <row r="44" spans="1:11" x14ac:dyDescent="0.35">
      <c r="D44" s="9"/>
      <c r="E44" s="32"/>
      <c r="F44"/>
      <c r="J44" s="22" t="s">
        <v>57</v>
      </c>
      <c r="K44" s="24">
        <f>'Town Forest'!F21</f>
        <v>0</v>
      </c>
    </row>
    <row r="45" spans="1:11" x14ac:dyDescent="0.35">
      <c r="A45" s="57" t="s">
        <v>65</v>
      </c>
      <c r="B45" s="34" t="s">
        <v>66</v>
      </c>
      <c r="D45" s="9"/>
      <c r="E45" s="32"/>
      <c r="F45"/>
      <c r="J45" s="30" t="s">
        <v>60</v>
      </c>
      <c r="K45" s="31">
        <f>SUM(K42:K44)</f>
        <v>81171.320000000007</v>
      </c>
    </row>
    <row r="46" spans="1:11" x14ac:dyDescent="0.35">
      <c r="A46" s="22" t="s">
        <v>48</v>
      </c>
      <c r="B46" s="23">
        <f>'Bldg. Insp'!F5</f>
        <v>55487.9</v>
      </c>
      <c r="F46"/>
    </row>
    <row r="47" spans="1:11" x14ac:dyDescent="0.35">
      <c r="A47" s="22" t="s">
        <v>49</v>
      </c>
      <c r="B47" s="23">
        <f>'Bldg. Insp'!F8</f>
        <v>6082.5</v>
      </c>
      <c r="F47"/>
    </row>
    <row r="48" spans="1:11" x14ac:dyDescent="0.35">
      <c r="A48" s="22" t="s">
        <v>51</v>
      </c>
      <c r="B48" s="23">
        <f>'Bldg. Insp'!F9</f>
        <v>190.92</v>
      </c>
      <c r="F48"/>
    </row>
    <row r="49" spans="1:6" x14ac:dyDescent="0.35">
      <c r="A49" s="22"/>
      <c r="B49" s="23"/>
      <c r="F49"/>
    </row>
    <row r="50" spans="1:6" x14ac:dyDescent="0.35">
      <c r="A50" s="22" t="s">
        <v>53</v>
      </c>
      <c r="B50" s="24">
        <f>'Bldg. Insp'!F12</f>
        <v>-1321</v>
      </c>
      <c r="F50"/>
    </row>
    <row r="51" spans="1:6" x14ac:dyDescent="0.35">
      <c r="A51" s="25" t="s">
        <v>55</v>
      </c>
      <c r="B51" s="26">
        <f>SUM(B46:B50)</f>
        <v>60440.32</v>
      </c>
      <c r="F51"/>
    </row>
    <row r="52" spans="1:6" x14ac:dyDescent="0.35">
      <c r="A52" s="25"/>
      <c r="B52" s="27"/>
      <c r="F52"/>
    </row>
    <row r="53" spans="1:6" x14ac:dyDescent="0.35">
      <c r="A53" s="22" t="s">
        <v>59</v>
      </c>
      <c r="B53" s="23">
        <f>'Bldg. Insp'!F17</f>
        <v>60440.32</v>
      </c>
      <c r="F53"/>
    </row>
    <row r="54" spans="1:6" x14ac:dyDescent="0.35">
      <c r="A54" s="22" t="s">
        <v>74</v>
      </c>
      <c r="B54" s="23">
        <f>'Bldg. Insp'!F19</f>
        <v>0</v>
      </c>
      <c r="F54"/>
    </row>
    <row r="55" spans="1:6" x14ac:dyDescent="0.35">
      <c r="A55" s="22" t="s">
        <v>57</v>
      </c>
      <c r="B55" s="24">
        <f>'Bldg. Insp'!F21</f>
        <v>0</v>
      </c>
      <c r="F55"/>
    </row>
    <row r="56" spans="1:6" x14ac:dyDescent="0.35">
      <c r="A56" s="30" t="s">
        <v>60</v>
      </c>
      <c r="B56" s="31">
        <f>SUM(B53:B55)</f>
        <v>60440.32</v>
      </c>
    </row>
    <row r="57" spans="1:6" x14ac:dyDescent="0.35">
      <c r="A57" s="9"/>
      <c r="B57" s="32"/>
    </row>
    <row r="58" spans="1:6" x14ac:dyDescent="0.35">
      <c r="A58" s="9"/>
      <c r="B58" s="32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activeCell="F14" sqref="F14"/>
    </sheetView>
  </sheetViews>
  <sheetFormatPr defaultRowHeight="14.5" x14ac:dyDescent="0.35"/>
  <cols>
    <col min="4" max="4" width="10.54296875" bestFit="1" customWidth="1"/>
    <col min="6" max="6" width="12.1796875" style="44" bestFit="1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19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462934.95</v>
      </c>
    </row>
    <row r="7" spans="1:7" x14ac:dyDescent="0.35">
      <c r="A7" t="s">
        <v>1</v>
      </c>
    </row>
    <row r="8" spans="1:7" x14ac:dyDescent="0.35">
      <c r="B8" t="s">
        <v>11</v>
      </c>
      <c r="F8" s="44">
        <v>781</v>
      </c>
    </row>
    <row r="9" spans="1:7" x14ac:dyDescent="0.35">
      <c r="B9" t="s">
        <v>35</v>
      </c>
      <c r="F9" s="44">
        <v>2094</v>
      </c>
    </row>
    <row r="10" spans="1:7" x14ac:dyDescent="0.35">
      <c r="B10" t="s">
        <v>12</v>
      </c>
      <c r="F10" s="44">
        <v>1566.96</v>
      </c>
    </row>
    <row r="12" spans="1:7" x14ac:dyDescent="0.35">
      <c r="A12" t="s">
        <v>5</v>
      </c>
    </row>
    <row r="13" spans="1:7" x14ac:dyDescent="0.35">
      <c r="B13" t="s">
        <v>13</v>
      </c>
      <c r="F13" s="46">
        <v>-1018</v>
      </c>
    </row>
    <row r="15" spans="1:7" x14ac:dyDescent="0.35">
      <c r="A15" t="s">
        <v>110</v>
      </c>
      <c r="F15" s="49">
        <f>SUM(F5:F13)</f>
        <v>466358.91000000003</v>
      </c>
    </row>
    <row r="18" spans="1:6" x14ac:dyDescent="0.35">
      <c r="A18" t="s">
        <v>14</v>
      </c>
      <c r="F18" s="44">
        <v>466158.91</v>
      </c>
    </row>
    <row r="20" spans="1:6" x14ac:dyDescent="0.35">
      <c r="A20" t="s">
        <v>15</v>
      </c>
      <c r="F20" s="44">
        <f>E32</f>
        <v>200</v>
      </c>
    </row>
    <row r="22" spans="1:6" x14ac:dyDescent="0.35">
      <c r="A22" t="s">
        <v>16</v>
      </c>
      <c r="F22" s="46">
        <f>-B32</f>
        <v>0</v>
      </c>
    </row>
    <row r="24" spans="1:6" x14ac:dyDescent="0.35">
      <c r="A24" t="s">
        <v>111</v>
      </c>
      <c r="F24" s="49">
        <f>SUM(F18:F22)</f>
        <v>466358.91</v>
      </c>
    </row>
    <row r="28" spans="1:6" x14ac:dyDescent="0.35">
      <c r="A28" s="6" t="s">
        <v>17</v>
      </c>
      <c r="D28" s="6" t="s">
        <v>26</v>
      </c>
    </row>
    <row r="29" spans="1:6" x14ac:dyDescent="0.35">
      <c r="B29" s="1"/>
      <c r="D29" s="5">
        <v>45381</v>
      </c>
      <c r="E29" s="1">
        <v>200</v>
      </c>
    </row>
    <row r="30" spans="1:6" x14ac:dyDescent="0.35">
      <c r="B30" s="1"/>
      <c r="D30" s="5"/>
      <c r="E30" s="38"/>
    </row>
    <row r="31" spans="1:6" ht="15" thickBot="1" x14ac:dyDescent="0.4">
      <c r="B31" s="4"/>
      <c r="D31" s="5"/>
      <c r="E31" s="41"/>
    </row>
    <row r="32" spans="1:6" x14ac:dyDescent="0.35">
      <c r="B32" s="1">
        <f>SUM(B29:B31)</f>
        <v>0</v>
      </c>
      <c r="E32" s="38">
        <f>SUM(E29:E31)</f>
        <v>200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1EC-3B13-4522-8462-709EB19221C1}">
  <dimension ref="A1:G32"/>
  <sheetViews>
    <sheetView workbookViewId="0">
      <selection activeCell="F19" sqref="F19"/>
    </sheetView>
  </sheetViews>
  <sheetFormatPr defaultRowHeight="14.5" x14ac:dyDescent="0.35"/>
  <cols>
    <col min="6" max="6" width="13.90625" customWidth="1"/>
  </cols>
  <sheetData>
    <row r="1" spans="1:7" ht="18.5" x14ac:dyDescent="0.45">
      <c r="A1" s="80">
        <v>45322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98</v>
      </c>
      <c r="B2" s="80"/>
      <c r="C2" s="80"/>
      <c r="D2" s="80"/>
      <c r="E2" s="80"/>
      <c r="F2" s="80"/>
      <c r="G2" s="80"/>
    </row>
    <row r="3" spans="1:7" x14ac:dyDescent="0.35">
      <c r="F3" s="44"/>
    </row>
    <row r="4" spans="1:7" x14ac:dyDescent="0.35">
      <c r="F4" s="44"/>
    </row>
    <row r="5" spans="1:7" x14ac:dyDescent="0.35">
      <c r="A5" t="s">
        <v>101</v>
      </c>
      <c r="F5" s="44">
        <v>188345.24</v>
      </c>
    </row>
    <row r="6" spans="1:7" x14ac:dyDescent="0.35">
      <c r="F6" s="44"/>
    </row>
    <row r="7" spans="1:7" x14ac:dyDescent="0.35">
      <c r="A7" t="s">
        <v>1</v>
      </c>
      <c r="F7" s="44"/>
    </row>
    <row r="8" spans="1:7" x14ac:dyDescent="0.35">
      <c r="B8" t="s">
        <v>11</v>
      </c>
      <c r="F8" s="44"/>
    </row>
    <row r="9" spans="1:7" x14ac:dyDescent="0.35">
      <c r="F9" s="44"/>
    </row>
    <row r="10" spans="1:7" x14ac:dyDescent="0.35">
      <c r="B10" t="s">
        <v>12</v>
      </c>
      <c r="F10" s="44"/>
    </row>
    <row r="11" spans="1:7" x14ac:dyDescent="0.35">
      <c r="F11" s="44"/>
    </row>
    <row r="12" spans="1:7" x14ac:dyDescent="0.35">
      <c r="A12" t="s">
        <v>5</v>
      </c>
      <c r="F12" s="44"/>
    </row>
    <row r="13" spans="1:7" x14ac:dyDescent="0.35">
      <c r="B13" t="s">
        <v>104</v>
      </c>
      <c r="F13" s="46">
        <v>-188345.24</v>
      </c>
    </row>
    <row r="14" spans="1:7" x14ac:dyDescent="0.35">
      <c r="F14" s="44"/>
    </row>
    <row r="15" spans="1:7" x14ac:dyDescent="0.35">
      <c r="A15" t="s">
        <v>102</v>
      </c>
      <c r="F15" s="49">
        <f>SUM(F5:F13)</f>
        <v>0</v>
      </c>
    </row>
    <row r="16" spans="1:7" x14ac:dyDescent="0.35">
      <c r="F16" s="44"/>
    </row>
    <row r="17" spans="1:6" x14ac:dyDescent="0.35">
      <c r="F17" s="44"/>
    </row>
    <row r="18" spans="1:6" x14ac:dyDescent="0.35">
      <c r="A18" t="s">
        <v>14</v>
      </c>
      <c r="F18" s="44">
        <v>0</v>
      </c>
    </row>
    <row r="19" spans="1:6" x14ac:dyDescent="0.35">
      <c r="F19" s="44"/>
    </row>
    <row r="20" spans="1:6" x14ac:dyDescent="0.35">
      <c r="A20" t="s">
        <v>15</v>
      </c>
      <c r="F20" s="44">
        <f>E32</f>
        <v>0</v>
      </c>
    </row>
    <row r="21" spans="1:6" x14ac:dyDescent="0.35">
      <c r="F21" s="44"/>
    </row>
    <row r="22" spans="1:6" x14ac:dyDescent="0.35">
      <c r="A22" t="s">
        <v>16</v>
      </c>
      <c r="F22" s="46">
        <f>-B32</f>
        <v>0</v>
      </c>
    </row>
    <row r="23" spans="1:6" x14ac:dyDescent="0.35">
      <c r="F23" s="44"/>
    </row>
    <row r="24" spans="1:6" x14ac:dyDescent="0.35">
      <c r="A24" t="s">
        <v>103</v>
      </c>
      <c r="F24" s="49">
        <f>SUM(F18:F22)</f>
        <v>0</v>
      </c>
    </row>
    <row r="25" spans="1:6" x14ac:dyDescent="0.35">
      <c r="F25" s="44"/>
    </row>
    <row r="26" spans="1:6" x14ac:dyDescent="0.35">
      <c r="F26" s="44"/>
    </row>
    <row r="27" spans="1:6" x14ac:dyDescent="0.35">
      <c r="F27" s="44"/>
    </row>
    <row r="28" spans="1:6" x14ac:dyDescent="0.35">
      <c r="A28" s="6" t="s">
        <v>17</v>
      </c>
      <c r="D28" s="6" t="s">
        <v>26</v>
      </c>
      <c r="F28" s="44"/>
    </row>
    <row r="29" spans="1:6" x14ac:dyDescent="0.35">
      <c r="B29" s="1"/>
      <c r="D29" s="5"/>
      <c r="E29" s="1"/>
      <c r="F29" s="44"/>
    </row>
    <row r="30" spans="1:6" x14ac:dyDescent="0.35">
      <c r="B30" s="1"/>
      <c r="D30" s="5"/>
      <c r="E30" s="38"/>
      <c r="F30" s="44"/>
    </row>
    <row r="31" spans="1:6" ht="15" thickBot="1" x14ac:dyDescent="0.4">
      <c r="B31" s="4"/>
      <c r="D31" s="5"/>
      <c r="E31" s="41"/>
      <c r="F31" s="44"/>
    </row>
    <row r="32" spans="1:6" x14ac:dyDescent="0.35">
      <c r="B32" s="1">
        <f>SUM(B29:B31)</f>
        <v>0</v>
      </c>
      <c r="E32" s="38">
        <f>SUM(E29:E31)</f>
        <v>0</v>
      </c>
      <c r="F32" s="44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F18" sqref="F18"/>
    </sheetView>
  </sheetViews>
  <sheetFormatPr defaultRowHeight="14.5" x14ac:dyDescent="0.35"/>
  <cols>
    <col min="2" max="2" width="9.08984375" style="38" bestFit="1" customWidth="1"/>
    <col min="4" max="4" width="10.453125" bestFit="1" customWidth="1"/>
    <col min="6" max="6" width="13.36328125" style="44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20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147045.66</v>
      </c>
    </row>
    <row r="7" spans="1:7" x14ac:dyDescent="0.35">
      <c r="A7" t="s">
        <v>1</v>
      </c>
    </row>
    <row r="8" spans="1:7" x14ac:dyDescent="0.35">
      <c r="B8" s="38" t="s">
        <v>11</v>
      </c>
      <c r="F8" s="44">
        <v>10404</v>
      </c>
    </row>
    <row r="9" spans="1:7" x14ac:dyDescent="0.35">
      <c r="B9" s="38" t="s">
        <v>12</v>
      </c>
      <c r="F9" s="44">
        <v>506.22</v>
      </c>
    </row>
    <row r="11" spans="1:7" x14ac:dyDescent="0.35">
      <c r="A11" t="s">
        <v>5</v>
      </c>
    </row>
    <row r="12" spans="1:7" x14ac:dyDescent="0.35">
      <c r="B12" s="38" t="s">
        <v>13</v>
      </c>
      <c r="F12" s="46"/>
    </row>
    <row r="14" spans="1:7" x14ac:dyDescent="0.35">
      <c r="A14" t="s">
        <v>110</v>
      </c>
      <c r="F14" s="49">
        <f>SUM(F5:F12)</f>
        <v>157955.88</v>
      </c>
    </row>
    <row r="17" spans="1:6" x14ac:dyDescent="0.35">
      <c r="A17" t="s">
        <v>14</v>
      </c>
      <c r="F17" s="44">
        <v>157955.88</v>
      </c>
    </row>
    <row r="19" spans="1:6" x14ac:dyDescent="0.35">
      <c r="A19" t="s">
        <v>15</v>
      </c>
      <c r="F19" s="44">
        <f>F30</f>
        <v>0</v>
      </c>
    </row>
    <row r="21" spans="1:6" x14ac:dyDescent="0.35">
      <c r="A21" t="s">
        <v>16</v>
      </c>
      <c r="F21" s="46">
        <f>-B30</f>
        <v>0</v>
      </c>
    </row>
    <row r="23" spans="1:6" x14ac:dyDescent="0.35">
      <c r="A23" t="s">
        <v>111</v>
      </c>
      <c r="F23" s="49">
        <f>SUM(F17:F21)</f>
        <v>157955.88</v>
      </c>
    </row>
    <row r="27" spans="1:6" x14ac:dyDescent="0.35">
      <c r="A27" s="6" t="s">
        <v>17</v>
      </c>
      <c r="D27" s="6" t="s">
        <v>26</v>
      </c>
    </row>
    <row r="28" spans="1:6" x14ac:dyDescent="0.35">
      <c r="D28" s="5"/>
    </row>
    <row r="29" spans="1:6" x14ac:dyDescent="0.35">
      <c r="B29" s="37"/>
      <c r="F29" s="46"/>
    </row>
    <row r="30" spans="1:6" x14ac:dyDescent="0.35">
      <c r="B30" s="38">
        <f>SUM(B28:B29)</f>
        <v>0</v>
      </c>
      <c r="F30" s="44">
        <f>SUM(F28:F29)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44"/>
  <sheetViews>
    <sheetView workbookViewId="0">
      <selection activeCell="B30" sqref="B30"/>
    </sheetView>
  </sheetViews>
  <sheetFormatPr defaultRowHeight="14.5" x14ac:dyDescent="0.35"/>
  <cols>
    <col min="4" max="4" width="10.36328125" customWidth="1"/>
    <col min="6" max="6" width="11.1796875" style="44" bestFit="1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21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30734.54</v>
      </c>
    </row>
    <row r="7" spans="1:7" x14ac:dyDescent="0.35">
      <c r="A7" t="s">
        <v>1</v>
      </c>
    </row>
    <row r="8" spans="1:7" x14ac:dyDescent="0.35">
      <c r="B8" t="s">
        <v>11</v>
      </c>
      <c r="F8" s="44">
        <v>481.5</v>
      </c>
    </row>
    <row r="9" spans="1:7" x14ac:dyDescent="0.35">
      <c r="B9" t="s">
        <v>12</v>
      </c>
      <c r="F9" s="44">
        <v>107.31</v>
      </c>
    </row>
    <row r="11" spans="1:7" x14ac:dyDescent="0.35">
      <c r="A11" t="s">
        <v>5</v>
      </c>
    </row>
    <row r="12" spans="1:7" x14ac:dyDescent="0.35">
      <c r="B12" t="s">
        <v>13</v>
      </c>
      <c r="F12" s="70">
        <v>-615</v>
      </c>
    </row>
    <row r="13" spans="1:7" x14ac:dyDescent="0.35">
      <c r="F13" s="46"/>
    </row>
    <row r="14" spans="1:7" x14ac:dyDescent="0.35">
      <c r="A14" t="s">
        <v>110</v>
      </c>
      <c r="F14" s="49">
        <f>SUM(F5:F13)</f>
        <v>30708.350000000002</v>
      </c>
    </row>
    <row r="17" spans="1:6" x14ac:dyDescent="0.35">
      <c r="A17" t="s">
        <v>14</v>
      </c>
      <c r="F17" s="44">
        <v>32103.35</v>
      </c>
    </row>
    <row r="19" spans="1:6" x14ac:dyDescent="0.35">
      <c r="A19" t="s">
        <v>15</v>
      </c>
      <c r="F19" s="44">
        <f>E31</f>
        <v>0</v>
      </c>
    </row>
    <row r="21" spans="1:6" x14ac:dyDescent="0.35">
      <c r="A21" t="s">
        <v>16</v>
      </c>
      <c r="F21" s="46">
        <f>-B31</f>
        <v>-1395</v>
      </c>
    </row>
    <row r="23" spans="1:6" x14ac:dyDescent="0.35">
      <c r="A23" t="s">
        <v>111</v>
      </c>
      <c r="F23" s="49">
        <f>SUM(F17:F21)</f>
        <v>30708.35</v>
      </c>
    </row>
    <row r="27" spans="1:6" x14ac:dyDescent="0.35">
      <c r="A27" s="6" t="s">
        <v>17</v>
      </c>
      <c r="D27" s="17" t="s">
        <v>26</v>
      </c>
    </row>
    <row r="28" spans="1:6" x14ac:dyDescent="0.35">
      <c r="A28">
        <v>1354</v>
      </c>
      <c r="B28" s="1">
        <v>780</v>
      </c>
      <c r="D28" s="15"/>
      <c r="E28" s="1"/>
    </row>
    <row r="29" spans="1:6" x14ac:dyDescent="0.35">
      <c r="A29">
        <v>1358</v>
      </c>
      <c r="B29" s="1">
        <v>615</v>
      </c>
      <c r="D29" s="15"/>
      <c r="E29" s="1"/>
    </row>
    <row r="30" spans="1:6" ht="15" thickBot="1" x14ac:dyDescent="0.4">
      <c r="B30" s="36"/>
      <c r="D30" s="15"/>
      <c r="E30" s="36"/>
    </row>
    <row r="31" spans="1:6" x14ac:dyDescent="0.35">
      <c r="B31" s="1">
        <f>SUM(B28:B30)</f>
        <v>1395</v>
      </c>
      <c r="D31" s="15"/>
      <c r="E31" s="1">
        <f>SUM(E28:E30)</f>
        <v>0</v>
      </c>
    </row>
    <row r="32" spans="1:6" x14ac:dyDescent="0.35">
      <c r="B32" s="1"/>
      <c r="D32" s="15"/>
      <c r="E32" s="1"/>
    </row>
    <row r="33" spans="2:5" x14ac:dyDescent="0.35">
      <c r="B33" s="1"/>
      <c r="D33" s="15"/>
      <c r="E33" s="1"/>
    </row>
    <row r="34" spans="2:5" x14ac:dyDescent="0.35">
      <c r="B34" s="1"/>
      <c r="D34" s="15"/>
      <c r="E34" s="1"/>
    </row>
    <row r="35" spans="2:5" x14ac:dyDescent="0.35">
      <c r="B35" s="1"/>
      <c r="D35" s="15"/>
      <c r="E35" s="1"/>
    </row>
    <row r="36" spans="2:5" x14ac:dyDescent="0.35">
      <c r="B36" s="1"/>
      <c r="D36" s="15"/>
      <c r="E36" s="1"/>
    </row>
    <row r="37" spans="2:5" x14ac:dyDescent="0.35">
      <c r="B37" s="1"/>
      <c r="D37" s="15"/>
      <c r="E37" s="1"/>
    </row>
    <row r="38" spans="2:5" x14ac:dyDescent="0.35">
      <c r="B38" s="1"/>
      <c r="D38" s="15"/>
      <c r="E38" s="1"/>
    </row>
    <row r="39" spans="2:5" x14ac:dyDescent="0.35">
      <c r="B39" s="1"/>
      <c r="E39" s="1"/>
    </row>
    <row r="40" spans="2:5" x14ac:dyDescent="0.35">
      <c r="B40" s="1"/>
    </row>
    <row r="41" spans="2:5" x14ac:dyDescent="0.35">
      <c r="B41" s="1"/>
    </row>
    <row r="42" spans="2:5" x14ac:dyDescent="0.35">
      <c r="B42" s="1"/>
    </row>
    <row r="43" spans="2:5" x14ac:dyDescent="0.35">
      <c r="B43" s="1"/>
    </row>
    <row r="44" spans="2:5" x14ac:dyDescent="0.35">
      <c r="B44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6"/>
  <sheetViews>
    <sheetView zoomScaleNormal="100" workbookViewId="0">
      <selection activeCell="F13" sqref="F13"/>
    </sheetView>
  </sheetViews>
  <sheetFormatPr defaultRowHeight="14.5" x14ac:dyDescent="0.35"/>
  <cols>
    <col min="2" max="2" width="12.08984375" style="44" customWidth="1"/>
    <col min="6" max="6" width="12.08984375" style="44" bestFit="1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22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49659.86</v>
      </c>
    </row>
    <row r="7" spans="1:7" x14ac:dyDescent="0.35">
      <c r="A7" t="s">
        <v>1</v>
      </c>
    </row>
    <row r="8" spans="1:7" x14ac:dyDescent="0.35">
      <c r="B8" s="44" t="s">
        <v>11</v>
      </c>
      <c r="F8" s="44">
        <v>1000</v>
      </c>
    </row>
    <row r="9" spans="1:7" x14ac:dyDescent="0.35">
      <c r="B9" s="44" t="s">
        <v>12</v>
      </c>
      <c r="F9" s="44">
        <v>169.79</v>
      </c>
    </row>
    <row r="11" spans="1:7" x14ac:dyDescent="0.35">
      <c r="A11" t="s">
        <v>5</v>
      </c>
    </row>
    <row r="12" spans="1:7" x14ac:dyDescent="0.35">
      <c r="B12" s="44" t="s">
        <v>13</v>
      </c>
      <c r="F12" s="44">
        <v>-20838.38</v>
      </c>
    </row>
    <row r="13" spans="1:7" x14ac:dyDescent="0.35">
      <c r="F13" s="46" t="s">
        <v>86</v>
      </c>
    </row>
    <row r="14" spans="1:7" x14ac:dyDescent="0.35">
      <c r="A14" t="s">
        <v>110</v>
      </c>
      <c r="F14" s="49">
        <f>SUM(F5:F13)</f>
        <v>29991.27</v>
      </c>
    </row>
    <row r="17" spans="1:6" x14ac:dyDescent="0.35">
      <c r="A17" t="s">
        <v>14</v>
      </c>
      <c r="F17" s="44">
        <v>49518.15</v>
      </c>
    </row>
    <row r="19" spans="1:6" x14ac:dyDescent="0.35">
      <c r="A19" t="s">
        <v>15</v>
      </c>
      <c r="F19" s="44">
        <v>0</v>
      </c>
    </row>
    <row r="21" spans="1:6" x14ac:dyDescent="0.35">
      <c r="A21" t="s">
        <v>16</v>
      </c>
      <c r="F21" s="46">
        <f>-B33</f>
        <v>-19526.879999999997</v>
      </c>
    </row>
    <row r="23" spans="1:6" x14ac:dyDescent="0.35">
      <c r="A23" t="s">
        <v>111</v>
      </c>
      <c r="F23" s="49">
        <f>SUM(F17:F21)</f>
        <v>29991.270000000004</v>
      </c>
    </row>
    <row r="27" spans="1:6" x14ac:dyDescent="0.35">
      <c r="A27" s="6" t="s">
        <v>17</v>
      </c>
    </row>
    <row r="28" spans="1:6" x14ac:dyDescent="0.35">
      <c r="A28" s="6">
        <v>375</v>
      </c>
      <c r="B28" s="44">
        <v>17394.86</v>
      </c>
    </row>
    <row r="29" spans="1:6" x14ac:dyDescent="0.35">
      <c r="A29" s="6">
        <v>377</v>
      </c>
      <c r="B29" s="44">
        <v>1649.6</v>
      </c>
    </row>
    <row r="30" spans="1:6" x14ac:dyDescent="0.35">
      <c r="A30" s="6">
        <v>378</v>
      </c>
      <c r="B30" s="44">
        <v>482.42</v>
      </c>
    </row>
    <row r="31" spans="1:6" x14ac:dyDescent="0.35">
      <c r="A31" s="6"/>
    </row>
    <row r="32" spans="1:6" ht="15" thickBot="1" x14ac:dyDescent="0.4">
      <c r="A32" s="6"/>
      <c r="B32" s="72"/>
    </row>
    <row r="33" spans="1:2" x14ac:dyDescent="0.35">
      <c r="A33" s="6"/>
      <c r="B33" s="44">
        <f>SUM(B28:B32)</f>
        <v>19526.879999999997</v>
      </c>
    </row>
    <row r="34" spans="1:2" x14ac:dyDescent="0.35">
      <c r="A34" s="6"/>
    </row>
    <row r="35" spans="1:2" x14ac:dyDescent="0.35">
      <c r="A35" s="6"/>
    </row>
    <row r="36" spans="1:2" x14ac:dyDescent="0.35">
      <c r="A36" s="6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F18" sqref="F18"/>
    </sheetView>
  </sheetViews>
  <sheetFormatPr defaultRowHeight="14.5" x14ac:dyDescent="0.35"/>
  <cols>
    <col min="4" max="4" width="10.453125" bestFit="1" customWidth="1"/>
    <col min="6" max="6" width="11.7265625" style="44" bestFit="1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97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23326.85</v>
      </c>
    </row>
    <row r="7" spans="1:7" x14ac:dyDescent="0.35">
      <c r="A7" t="s">
        <v>1</v>
      </c>
    </row>
    <row r="8" spans="1:7" x14ac:dyDescent="0.35">
      <c r="B8" t="s">
        <v>11</v>
      </c>
      <c r="F8" s="44">
        <v>935</v>
      </c>
    </row>
    <row r="9" spans="1:7" x14ac:dyDescent="0.35">
      <c r="B9" t="s">
        <v>12</v>
      </c>
      <c r="F9" s="44">
        <v>80.62</v>
      </c>
    </row>
    <row r="11" spans="1:7" x14ac:dyDescent="0.35">
      <c r="A11" t="s">
        <v>5</v>
      </c>
    </row>
    <row r="12" spans="1:7" x14ac:dyDescent="0.35">
      <c r="B12" t="s">
        <v>13</v>
      </c>
      <c r="F12" s="46"/>
    </row>
    <row r="14" spans="1:7" x14ac:dyDescent="0.35">
      <c r="A14" t="s">
        <v>110</v>
      </c>
      <c r="F14" s="49">
        <f>SUM(F5:F12)</f>
        <v>24342.469999999998</v>
      </c>
    </row>
    <row r="17" spans="1:6" x14ac:dyDescent="0.35">
      <c r="A17" t="s">
        <v>14</v>
      </c>
      <c r="F17" s="44">
        <v>24342.47</v>
      </c>
    </row>
    <row r="19" spans="1:6" x14ac:dyDescent="0.35">
      <c r="A19" t="s">
        <v>15</v>
      </c>
      <c r="F19" s="44">
        <f>F30</f>
        <v>0</v>
      </c>
    </row>
    <row r="21" spans="1:6" x14ac:dyDescent="0.35">
      <c r="A21" t="s">
        <v>16</v>
      </c>
      <c r="F21" s="46">
        <f>-B30</f>
        <v>0</v>
      </c>
    </row>
    <row r="23" spans="1:6" x14ac:dyDescent="0.35">
      <c r="A23" t="s">
        <v>111</v>
      </c>
      <c r="F23" s="49">
        <f>SUM(F17:F21)</f>
        <v>24342.47</v>
      </c>
    </row>
    <row r="27" spans="1:6" x14ac:dyDescent="0.35">
      <c r="A27" s="6" t="s">
        <v>17</v>
      </c>
      <c r="D27" s="6" t="s">
        <v>26</v>
      </c>
    </row>
    <row r="28" spans="1:6" x14ac:dyDescent="0.35">
      <c r="B28" s="1"/>
      <c r="D28" s="5"/>
    </row>
    <row r="29" spans="1:6" x14ac:dyDescent="0.35">
      <c r="B29" s="8"/>
      <c r="D29" s="5"/>
      <c r="F29" s="46"/>
    </row>
    <row r="30" spans="1:6" x14ac:dyDescent="0.35">
      <c r="B30" s="1">
        <f>SUM(B28:B29)</f>
        <v>0</v>
      </c>
      <c r="F30" s="44">
        <f>SUM(F28:F29)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D30" sqref="D30"/>
    </sheetView>
  </sheetViews>
  <sheetFormatPr defaultRowHeight="14.5" x14ac:dyDescent="0.35"/>
  <cols>
    <col min="4" max="4" width="10.54296875" bestFit="1" customWidth="1"/>
    <col min="6" max="6" width="12.08984375" style="44" bestFit="1" customWidth="1"/>
  </cols>
  <sheetData>
    <row r="1" spans="1:8" ht="18.5" x14ac:dyDescent="0.45">
      <c r="A1" s="80">
        <v>45382</v>
      </c>
      <c r="B1" s="80"/>
      <c r="C1" s="80"/>
      <c r="D1" s="80"/>
      <c r="E1" s="80"/>
      <c r="F1" s="80"/>
      <c r="G1" s="80"/>
    </row>
    <row r="2" spans="1:8" ht="18.5" x14ac:dyDescent="0.45">
      <c r="A2" s="80" t="s">
        <v>23</v>
      </c>
      <c r="B2" s="80"/>
      <c r="C2" s="80"/>
      <c r="D2" s="80"/>
      <c r="E2" s="80"/>
      <c r="F2" s="80"/>
      <c r="G2" s="80"/>
    </row>
    <row r="5" spans="1:8" x14ac:dyDescent="0.35">
      <c r="A5" t="s">
        <v>109</v>
      </c>
      <c r="F5" s="44">
        <v>56438.879999999997</v>
      </c>
    </row>
    <row r="7" spans="1:8" x14ac:dyDescent="0.35">
      <c r="A7" t="s">
        <v>1</v>
      </c>
    </row>
    <row r="8" spans="1:8" x14ac:dyDescent="0.35">
      <c r="B8" t="s">
        <v>11</v>
      </c>
      <c r="F8" s="44">
        <v>3762.33</v>
      </c>
    </row>
    <row r="9" spans="1:8" x14ac:dyDescent="0.35">
      <c r="B9" t="s">
        <v>35</v>
      </c>
      <c r="F9" s="44">
        <v>574</v>
      </c>
    </row>
    <row r="10" spans="1:8" x14ac:dyDescent="0.35">
      <c r="B10" t="s">
        <v>12</v>
      </c>
      <c r="F10" s="44">
        <v>199.97</v>
      </c>
    </row>
    <row r="11" spans="1:8" x14ac:dyDescent="0.35">
      <c r="H11" s="1"/>
    </row>
    <row r="12" spans="1:8" x14ac:dyDescent="0.35">
      <c r="A12" t="s">
        <v>5</v>
      </c>
      <c r="H12" s="1"/>
    </row>
    <row r="13" spans="1:8" x14ac:dyDescent="0.35">
      <c r="B13" t="s">
        <v>13</v>
      </c>
      <c r="F13" s="46">
        <v>-306.36</v>
      </c>
      <c r="H13" s="1"/>
    </row>
    <row r="14" spans="1:8" x14ac:dyDescent="0.35">
      <c r="H14" s="1"/>
    </row>
    <row r="15" spans="1:8" x14ac:dyDescent="0.35">
      <c r="A15" t="s">
        <v>110</v>
      </c>
      <c r="F15" s="49">
        <f>SUM(F5:F13)</f>
        <v>60668.82</v>
      </c>
      <c r="H15" s="1"/>
    </row>
    <row r="18" spans="1:6" x14ac:dyDescent="0.35">
      <c r="A18" t="s">
        <v>14</v>
      </c>
      <c r="F18" s="44">
        <v>60568.82</v>
      </c>
    </row>
    <row r="20" spans="1:6" x14ac:dyDescent="0.35">
      <c r="A20" t="s">
        <v>15</v>
      </c>
      <c r="F20" s="44">
        <f>E32</f>
        <v>100</v>
      </c>
    </row>
    <row r="22" spans="1:6" x14ac:dyDescent="0.35">
      <c r="A22" t="s">
        <v>16</v>
      </c>
      <c r="F22" s="46">
        <f>-B32</f>
        <v>0</v>
      </c>
    </row>
    <row r="24" spans="1:6" x14ac:dyDescent="0.35">
      <c r="A24" t="s">
        <v>111</v>
      </c>
      <c r="F24" s="49">
        <f>SUM(F18:F22)</f>
        <v>60668.82</v>
      </c>
    </row>
    <row r="28" spans="1:6" x14ac:dyDescent="0.35">
      <c r="A28" s="6" t="s">
        <v>17</v>
      </c>
      <c r="D28" s="6" t="s">
        <v>26</v>
      </c>
    </row>
    <row r="29" spans="1:6" x14ac:dyDescent="0.35">
      <c r="B29" s="1"/>
      <c r="D29" s="5">
        <v>45381</v>
      </c>
      <c r="E29" s="38">
        <v>100</v>
      </c>
    </row>
    <row r="30" spans="1:6" x14ac:dyDescent="0.35">
      <c r="B30" s="1"/>
      <c r="D30" s="5"/>
      <c r="E30" s="38"/>
    </row>
    <row r="31" spans="1:6" x14ac:dyDescent="0.35">
      <c r="B31" s="4"/>
      <c r="D31" s="5"/>
      <c r="E31" s="37"/>
    </row>
    <row r="32" spans="1:6" x14ac:dyDescent="0.35">
      <c r="B32" s="1">
        <f>SUM(B29:B31)</f>
        <v>0</v>
      </c>
      <c r="E32" s="1">
        <f>SUM(E29:E31)</f>
        <v>100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F17" sqref="F17"/>
    </sheetView>
  </sheetViews>
  <sheetFormatPr defaultRowHeight="14.5" x14ac:dyDescent="0.35"/>
  <cols>
    <col min="1" max="1" width="9.54296875" bestFit="1" customWidth="1"/>
    <col min="6" max="6" width="10.81640625" style="44" bestFit="1" customWidth="1"/>
  </cols>
  <sheetData>
    <row r="1" spans="1:7" ht="18.5" x14ac:dyDescent="0.45">
      <c r="A1" s="80">
        <v>45322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96</v>
      </c>
      <c r="B2" s="80"/>
      <c r="C2" s="80"/>
      <c r="D2" s="80"/>
      <c r="E2" s="80"/>
      <c r="F2" s="80"/>
      <c r="G2" s="80"/>
    </row>
    <row r="5" spans="1:7" x14ac:dyDescent="0.35">
      <c r="A5" t="s">
        <v>101</v>
      </c>
      <c r="F5" s="44">
        <v>1023.24</v>
      </c>
    </row>
    <row r="7" spans="1:7" x14ac:dyDescent="0.35">
      <c r="A7" t="s">
        <v>1</v>
      </c>
    </row>
    <row r="8" spans="1:7" x14ac:dyDescent="0.35">
      <c r="B8" t="s">
        <v>11</v>
      </c>
      <c r="F8" s="44">
        <v>0</v>
      </c>
    </row>
    <row r="9" spans="1:7" x14ac:dyDescent="0.35">
      <c r="B9" t="s">
        <v>12</v>
      </c>
    </row>
    <row r="11" spans="1:7" x14ac:dyDescent="0.35">
      <c r="A11" t="s">
        <v>5</v>
      </c>
      <c r="B11" t="s">
        <v>105</v>
      </c>
      <c r="F11" s="46">
        <v>-1023.24</v>
      </c>
    </row>
    <row r="13" spans="1:7" x14ac:dyDescent="0.35">
      <c r="A13" t="s">
        <v>102</v>
      </c>
      <c r="F13" s="49">
        <f>SUM(F5:F11)</f>
        <v>0</v>
      </c>
    </row>
    <row r="16" spans="1:7" x14ac:dyDescent="0.35">
      <c r="A16" t="s">
        <v>14</v>
      </c>
      <c r="F16" s="44">
        <v>0</v>
      </c>
    </row>
    <row r="18" spans="1:6" x14ac:dyDescent="0.35">
      <c r="A18" t="s">
        <v>80</v>
      </c>
      <c r="F18" s="44">
        <v>0</v>
      </c>
    </row>
    <row r="20" spans="1:6" x14ac:dyDescent="0.35">
      <c r="A20" t="s">
        <v>16</v>
      </c>
      <c r="F20" s="46">
        <f>-B29</f>
        <v>0</v>
      </c>
    </row>
    <row r="22" spans="1:6" x14ac:dyDescent="0.35">
      <c r="A22" t="s">
        <v>103</v>
      </c>
      <c r="F22" s="49">
        <f>SUM(F16:F20)</f>
        <v>0</v>
      </c>
    </row>
    <row r="26" spans="1:6" x14ac:dyDescent="0.35">
      <c r="A26" s="6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workbookViewId="0">
      <selection activeCell="F14" sqref="F14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44" bestFit="1" customWidth="1"/>
    <col min="8" max="8" width="11.453125" customWidth="1"/>
  </cols>
  <sheetData>
    <row r="1" spans="1:8" ht="18.5" x14ac:dyDescent="0.45">
      <c r="A1" s="80">
        <v>45382</v>
      </c>
      <c r="B1" s="80"/>
      <c r="C1" s="80"/>
      <c r="D1" s="80"/>
      <c r="E1" s="80"/>
      <c r="F1" s="80"/>
      <c r="G1" s="80"/>
    </row>
    <row r="2" spans="1:8" ht="18.5" x14ac:dyDescent="0.45">
      <c r="A2" s="80" t="s">
        <v>24</v>
      </c>
      <c r="B2" s="80"/>
      <c r="C2" s="80"/>
      <c r="D2" s="80"/>
      <c r="E2" s="80"/>
      <c r="F2" s="80"/>
      <c r="G2" s="80"/>
    </row>
    <row r="5" spans="1:8" x14ac:dyDescent="0.35">
      <c r="A5" t="s">
        <v>109</v>
      </c>
      <c r="F5" s="44">
        <v>653892.19999999995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25</v>
      </c>
      <c r="F8" s="44">
        <v>7929.1</v>
      </c>
      <c r="H8" s="1"/>
    </row>
    <row r="9" spans="1:8" x14ac:dyDescent="0.35">
      <c r="B9" t="s">
        <v>85</v>
      </c>
      <c r="F9" s="44">
        <v>4041.51</v>
      </c>
      <c r="H9" s="1"/>
    </row>
    <row r="10" spans="1:8" x14ac:dyDescent="0.35">
      <c r="B10" t="s">
        <v>36</v>
      </c>
      <c r="H10" s="1"/>
    </row>
    <row r="11" spans="1:8" x14ac:dyDescent="0.35">
      <c r="B11" t="s">
        <v>12</v>
      </c>
      <c r="F11" s="44">
        <v>2334.17</v>
      </c>
      <c r="H11" s="1"/>
    </row>
    <row r="12" spans="1:8" x14ac:dyDescent="0.35">
      <c r="B12" t="s">
        <v>118</v>
      </c>
      <c r="F12" s="44">
        <v>90025.36</v>
      </c>
      <c r="H12" s="1"/>
    </row>
    <row r="13" spans="1:8" x14ac:dyDescent="0.35">
      <c r="A13" t="s">
        <v>5</v>
      </c>
      <c r="B13" t="s">
        <v>13</v>
      </c>
      <c r="F13" s="44">
        <v>-82311.75</v>
      </c>
      <c r="H13" s="1"/>
    </row>
    <row r="14" spans="1:8" x14ac:dyDescent="0.35">
      <c r="B14" t="s">
        <v>106</v>
      </c>
      <c r="F14" s="46">
        <v>-325.35000000000002</v>
      </c>
    </row>
    <row r="16" spans="1:8" x14ac:dyDescent="0.35">
      <c r="A16" t="s">
        <v>110</v>
      </c>
      <c r="F16" s="49">
        <f>SUM(F5:F15)</f>
        <v>675585.24</v>
      </c>
      <c r="H16" s="1"/>
    </row>
    <row r="17" spans="1:10" x14ac:dyDescent="0.35">
      <c r="F17" s="49"/>
      <c r="H17" s="1"/>
      <c r="J17" s="14"/>
    </row>
    <row r="18" spans="1:10" x14ac:dyDescent="0.35">
      <c r="F18" s="49"/>
      <c r="H18" s="1"/>
      <c r="I18" s="1"/>
    </row>
    <row r="20" spans="1:10" x14ac:dyDescent="0.35">
      <c r="A20" t="s">
        <v>14</v>
      </c>
      <c r="F20" s="44">
        <v>675385.24</v>
      </c>
    </row>
    <row r="22" spans="1:10" x14ac:dyDescent="0.35">
      <c r="A22" t="s">
        <v>15</v>
      </c>
      <c r="F22" s="44">
        <f>E35</f>
        <v>200</v>
      </c>
    </row>
    <row r="24" spans="1:10" x14ac:dyDescent="0.35">
      <c r="A24" t="s">
        <v>16</v>
      </c>
      <c r="F24" s="46">
        <f>-B33</f>
        <v>0</v>
      </c>
    </row>
    <row r="25" spans="1:10" x14ac:dyDescent="0.35">
      <c r="H25" s="1"/>
    </row>
    <row r="26" spans="1:10" x14ac:dyDescent="0.35">
      <c r="A26" t="s">
        <v>111</v>
      </c>
      <c r="F26" s="49">
        <f>SUM(F20:F24)</f>
        <v>675585.24</v>
      </c>
      <c r="H26" s="1"/>
    </row>
    <row r="27" spans="1:10" x14ac:dyDescent="0.35">
      <c r="H27" s="1"/>
    </row>
    <row r="30" spans="1:10" x14ac:dyDescent="0.35">
      <c r="A30" s="6" t="s">
        <v>17</v>
      </c>
      <c r="D30" s="6" t="s">
        <v>26</v>
      </c>
    </row>
    <row r="31" spans="1:10" x14ac:dyDescent="0.35">
      <c r="B31" s="1"/>
      <c r="D31" s="5">
        <v>45380</v>
      </c>
      <c r="E31" s="1">
        <v>200</v>
      </c>
    </row>
    <row r="32" spans="1:10" x14ac:dyDescent="0.35">
      <c r="B32" s="4"/>
      <c r="D32" s="5"/>
      <c r="E32" s="1"/>
    </row>
    <row r="33" spans="2:5" x14ac:dyDescent="0.35">
      <c r="B33" s="1">
        <f>SUM(B31:B32)</f>
        <v>0</v>
      </c>
      <c r="D33" s="5"/>
      <c r="E33" s="1"/>
    </row>
    <row r="34" spans="2:5" x14ac:dyDescent="0.35">
      <c r="B34" s="1"/>
      <c r="D34" s="5"/>
      <c r="E34" s="4"/>
    </row>
    <row r="35" spans="2:5" x14ac:dyDescent="0.35">
      <c r="B35" s="1"/>
      <c r="D35" s="5"/>
      <c r="E35" s="1">
        <f>SUM(E31:E34)</f>
        <v>200</v>
      </c>
    </row>
    <row r="36" spans="2:5" x14ac:dyDescent="0.35">
      <c r="B36" s="1"/>
      <c r="D36" s="5"/>
      <c r="E36" s="1"/>
    </row>
    <row r="37" spans="2:5" x14ac:dyDescent="0.35">
      <c r="B37" s="1"/>
      <c r="D37" s="5"/>
      <c r="E37" s="1"/>
    </row>
    <row r="38" spans="2:5" x14ac:dyDescent="0.35">
      <c r="D38" s="5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F18" sqref="F18"/>
    </sheetView>
  </sheetViews>
  <sheetFormatPr defaultRowHeight="14.5" x14ac:dyDescent="0.35"/>
  <cols>
    <col min="2" max="2" width="9.08984375" bestFit="1" customWidth="1"/>
    <col min="6" max="6" width="11.54296875" style="44" bestFit="1" customWidth="1"/>
  </cols>
  <sheetData>
    <row r="1" spans="1:8" ht="18.5" x14ac:dyDescent="0.45">
      <c r="A1" s="80">
        <v>45382</v>
      </c>
      <c r="B1" s="80"/>
      <c r="C1" s="80"/>
      <c r="D1" s="80"/>
      <c r="E1" s="80"/>
      <c r="F1" s="80"/>
      <c r="G1" s="80"/>
    </row>
    <row r="2" spans="1:8" ht="18.5" x14ac:dyDescent="0.45">
      <c r="A2" s="80" t="s">
        <v>27</v>
      </c>
      <c r="B2" s="80"/>
      <c r="C2" s="80"/>
      <c r="D2" s="80"/>
      <c r="E2" s="80"/>
      <c r="F2" s="80"/>
      <c r="G2" s="80"/>
    </row>
    <row r="5" spans="1:8" x14ac:dyDescent="0.35">
      <c r="A5" t="s">
        <v>109</v>
      </c>
      <c r="F5" s="44">
        <v>80898.149999999994</v>
      </c>
    </row>
    <row r="7" spans="1:8" x14ac:dyDescent="0.35">
      <c r="A7" t="s">
        <v>1</v>
      </c>
    </row>
    <row r="8" spans="1:8" x14ac:dyDescent="0.35">
      <c r="B8" t="s">
        <v>11</v>
      </c>
    </row>
    <row r="9" spans="1:8" x14ac:dyDescent="0.35">
      <c r="B9" t="s">
        <v>12</v>
      </c>
      <c r="F9" s="44">
        <v>273.17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13</v>
      </c>
      <c r="F12" s="46"/>
      <c r="H12" s="1"/>
    </row>
    <row r="14" spans="1:8" x14ac:dyDescent="0.35">
      <c r="A14" t="s">
        <v>110</v>
      </c>
      <c r="F14" s="49">
        <f>SUM(F5:F12)</f>
        <v>81171.319999999992</v>
      </c>
    </row>
    <row r="17" spans="1:6" x14ac:dyDescent="0.35">
      <c r="A17" t="s">
        <v>14</v>
      </c>
      <c r="F17" s="44">
        <v>81171.320000000007</v>
      </c>
    </row>
    <row r="19" spans="1:6" x14ac:dyDescent="0.35">
      <c r="A19" t="s">
        <v>15</v>
      </c>
      <c r="F19" s="44">
        <v>0</v>
      </c>
    </row>
    <row r="21" spans="1:6" x14ac:dyDescent="0.35">
      <c r="A21" t="s">
        <v>16</v>
      </c>
      <c r="F21" s="46">
        <f>-B30</f>
        <v>0</v>
      </c>
    </row>
    <row r="23" spans="1:6" x14ac:dyDescent="0.35">
      <c r="A23" t="s">
        <v>111</v>
      </c>
      <c r="F23" s="49">
        <f>SUM(F17:F21)</f>
        <v>81171.320000000007</v>
      </c>
    </row>
    <row r="27" spans="1:6" x14ac:dyDescent="0.35">
      <c r="A27" s="6" t="s">
        <v>17</v>
      </c>
    </row>
    <row r="28" spans="1:6" x14ac:dyDescent="0.35">
      <c r="B28" s="1"/>
    </row>
    <row r="29" spans="1:6" x14ac:dyDescent="0.35">
      <c r="B29" s="37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opLeftCell="A3" zoomScale="85" zoomScaleNormal="85" workbookViewId="0">
      <selection activeCell="J34" sqref="J34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38" customWidth="1"/>
    <col min="8" max="8" width="15.6328125" style="38" customWidth="1"/>
    <col min="10" max="10" width="15.453125" customWidth="1"/>
    <col min="11" max="11" width="15.7265625" style="44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78" t="s">
        <v>0</v>
      </c>
      <c r="B1" s="78"/>
      <c r="C1" s="78"/>
      <c r="D1" s="78"/>
      <c r="E1" s="78"/>
      <c r="F1" s="78"/>
      <c r="G1" s="78"/>
    </row>
    <row r="2" spans="1:10" ht="18.5" x14ac:dyDescent="0.45">
      <c r="A2" s="79">
        <v>45382</v>
      </c>
      <c r="B2" s="79"/>
      <c r="C2" s="79"/>
      <c r="D2" s="79"/>
      <c r="E2" s="79"/>
      <c r="F2" s="79"/>
      <c r="G2" s="79"/>
    </row>
    <row r="4" spans="1:10" x14ac:dyDescent="0.35">
      <c r="A4" t="s">
        <v>109</v>
      </c>
      <c r="H4" s="44">
        <v>1224090.25</v>
      </c>
      <c r="J4" s="1"/>
    </row>
    <row r="5" spans="1:10" x14ac:dyDescent="0.35">
      <c r="J5" s="1"/>
    </row>
    <row r="6" spans="1:10" x14ac:dyDescent="0.35">
      <c r="B6" t="s">
        <v>2</v>
      </c>
      <c r="G6" s="38">
        <v>2626.52</v>
      </c>
      <c r="J6" s="1"/>
    </row>
    <row r="7" spans="1:10" x14ac:dyDescent="0.35">
      <c r="B7" t="s">
        <v>3</v>
      </c>
      <c r="G7" s="38">
        <v>71759.48</v>
      </c>
    </row>
    <row r="8" spans="1:10" x14ac:dyDescent="0.35">
      <c r="B8" t="s">
        <v>4</v>
      </c>
      <c r="G8" s="38">
        <v>83229.73</v>
      </c>
    </row>
    <row r="10" spans="1:10" x14ac:dyDescent="0.35">
      <c r="C10" t="s">
        <v>37</v>
      </c>
    </row>
    <row r="11" spans="1:10" x14ac:dyDescent="0.35">
      <c r="C11" t="s">
        <v>83</v>
      </c>
    </row>
    <row r="12" spans="1:10" x14ac:dyDescent="0.35">
      <c r="C12" t="s">
        <v>91</v>
      </c>
    </row>
    <row r="13" spans="1:10" x14ac:dyDescent="0.35">
      <c r="B13" s="5"/>
      <c r="C13" t="s">
        <v>126</v>
      </c>
      <c r="G13" s="38">
        <v>71685</v>
      </c>
    </row>
    <row r="14" spans="1:10" x14ac:dyDescent="0.35">
      <c r="B14" s="5"/>
      <c r="C14" t="s">
        <v>127</v>
      </c>
      <c r="G14" s="38">
        <v>2250</v>
      </c>
    </row>
    <row r="15" spans="1:10" x14ac:dyDescent="0.35">
      <c r="B15" s="5"/>
      <c r="D15" s="39"/>
      <c r="E15" s="39"/>
      <c r="F15" s="39"/>
    </row>
    <row r="16" spans="1:10" x14ac:dyDescent="0.35">
      <c r="B16" s="5"/>
    </row>
    <row r="17" spans="1:14" x14ac:dyDescent="0.35">
      <c r="J17" s="6" t="s">
        <v>29</v>
      </c>
      <c r="M17" s="6"/>
    </row>
    <row r="18" spans="1:14" x14ac:dyDescent="0.35">
      <c r="J18" s="5" t="s">
        <v>112</v>
      </c>
      <c r="K18" s="47">
        <v>27314.78</v>
      </c>
      <c r="M18" s="1"/>
      <c r="N18" s="1"/>
    </row>
    <row r="19" spans="1:14" x14ac:dyDescent="0.35">
      <c r="C19" t="s">
        <v>12</v>
      </c>
      <c r="G19" s="38">
        <v>3524.88</v>
      </c>
      <c r="J19" s="5">
        <v>45357</v>
      </c>
      <c r="K19" s="47">
        <v>502076</v>
      </c>
      <c r="M19" s="1"/>
      <c r="N19" s="1"/>
    </row>
    <row r="20" spans="1:14" x14ac:dyDescent="0.35">
      <c r="A20" s="6" t="s">
        <v>5</v>
      </c>
      <c r="H20" s="38">
        <f>SUM(G6:G19)</f>
        <v>235075.61</v>
      </c>
      <c r="J20" s="5" t="s">
        <v>113</v>
      </c>
      <c r="K20" s="47">
        <v>30058.69</v>
      </c>
      <c r="M20" s="1"/>
      <c r="N20" s="1"/>
    </row>
    <row r="21" spans="1:14" x14ac:dyDescent="0.35">
      <c r="J21" s="5">
        <v>45364</v>
      </c>
      <c r="K21" s="47">
        <v>25099.919999999998</v>
      </c>
      <c r="M21" s="5"/>
      <c r="N21" s="1"/>
    </row>
    <row r="22" spans="1:14" x14ac:dyDescent="0.35">
      <c r="J22" s="5" t="s">
        <v>114</v>
      </c>
      <c r="K22" s="47">
        <v>25870.78</v>
      </c>
      <c r="M22" s="1"/>
      <c r="N22" s="1"/>
    </row>
    <row r="23" spans="1:14" x14ac:dyDescent="0.35">
      <c r="C23" t="s">
        <v>29</v>
      </c>
      <c r="G23" s="38">
        <f>-K28</f>
        <v>-790707.07000000007</v>
      </c>
      <c r="J23" s="5">
        <v>45370</v>
      </c>
      <c r="K23" s="47">
        <v>44944.72</v>
      </c>
      <c r="M23" s="1"/>
      <c r="N23" s="1"/>
    </row>
    <row r="24" spans="1:14" x14ac:dyDescent="0.35">
      <c r="C24" t="s">
        <v>90</v>
      </c>
      <c r="J24" s="5" t="s">
        <v>115</v>
      </c>
      <c r="K24" s="47">
        <v>25303.14</v>
      </c>
      <c r="M24" s="1"/>
      <c r="N24" s="1"/>
    </row>
    <row r="25" spans="1:14" x14ac:dyDescent="0.35">
      <c r="C25" t="s">
        <v>33</v>
      </c>
      <c r="G25" s="38">
        <v>-20805.93</v>
      </c>
      <c r="J25" s="5">
        <v>45378</v>
      </c>
      <c r="K25" s="47">
        <v>75174.13</v>
      </c>
      <c r="M25" s="1"/>
      <c r="N25" s="1"/>
    </row>
    <row r="26" spans="1:14" x14ac:dyDescent="0.35">
      <c r="C26" t="s">
        <v>84</v>
      </c>
      <c r="J26" s="5" t="s">
        <v>116</v>
      </c>
      <c r="K26" s="47">
        <v>34864.910000000003</v>
      </c>
      <c r="M26" s="1"/>
      <c r="N26" s="1"/>
    </row>
    <row r="27" spans="1:14" x14ac:dyDescent="0.35">
      <c r="B27" s="5"/>
      <c r="C27" t="s">
        <v>85</v>
      </c>
      <c r="G27" s="38">
        <v>-4041.51</v>
      </c>
      <c r="J27" s="5"/>
      <c r="K27" s="48"/>
      <c r="M27" s="1"/>
      <c r="N27" s="1"/>
    </row>
    <row r="28" spans="1:14" x14ac:dyDescent="0.35">
      <c r="B28" s="5"/>
      <c r="K28" s="49">
        <f>SUM(K18:K27)</f>
        <v>790707.07000000007</v>
      </c>
      <c r="M28" s="1"/>
      <c r="N28" s="1"/>
    </row>
    <row r="29" spans="1:14" x14ac:dyDescent="0.35">
      <c r="B29" s="5"/>
      <c r="K29" s="49"/>
      <c r="M29" s="1"/>
      <c r="N29" s="1"/>
    </row>
    <row r="30" spans="1:14" x14ac:dyDescent="0.35">
      <c r="K30" s="49"/>
      <c r="M30" s="1"/>
      <c r="N30" s="1"/>
    </row>
    <row r="31" spans="1:14" x14ac:dyDescent="0.35">
      <c r="A31" s="1"/>
      <c r="K31" s="49"/>
      <c r="M31" s="16"/>
      <c r="N31" s="1"/>
    </row>
    <row r="32" spans="1:14" x14ac:dyDescent="0.35">
      <c r="A32" s="1"/>
      <c r="H32" s="37">
        <f>SUM(G23:G31)</f>
        <v>-815554.51000000013</v>
      </c>
      <c r="M32" s="16"/>
      <c r="N32" s="1"/>
    </row>
    <row r="33" spans="1:14" x14ac:dyDescent="0.35">
      <c r="A33" t="s">
        <v>110</v>
      </c>
      <c r="B33" s="5"/>
      <c r="G33" s="58"/>
      <c r="H33" s="58"/>
      <c r="J33" s="44">
        <v>643611.35</v>
      </c>
      <c r="K33" s="44" t="s">
        <v>100</v>
      </c>
      <c r="M33" s="5"/>
      <c r="N33" s="1"/>
    </row>
    <row r="34" spans="1:14" x14ac:dyDescent="0.35">
      <c r="B34" s="5"/>
      <c r="H34" s="45">
        <f>SUM(H4:H32)</f>
        <v>643611.34999999974</v>
      </c>
      <c r="J34" s="44">
        <f>J33-H34</f>
        <v>0</v>
      </c>
      <c r="M34" s="5"/>
      <c r="N34" s="1"/>
    </row>
    <row r="35" spans="1:14" x14ac:dyDescent="0.35">
      <c r="B35" s="5"/>
      <c r="H35" s="59"/>
      <c r="M35" s="5"/>
      <c r="N35" s="1"/>
    </row>
    <row r="36" spans="1:14" x14ac:dyDescent="0.35">
      <c r="B36" s="5"/>
      <c r="M36" s="5"/>
      <c r="N36" s="1"/>
    </row>
    <row r="37" spans="1:14" x14ac:dyDescent="0.35">
      <c r="A37" t="s">
        <v>14</v>
      </c>
      <c r="B37" s="5"/>
      <c r="H37" s="44">
        <v>718404.72</v>
      </c>
      <c r="M37" s="5"/>
      <c r="N37" s="1"/>
    </row>
    <row r="38" spans="1:14" x14ac:dyDescent="0.35">
      <c r="B38" s="5"/>
      <c r="M38" s="5"/>
      <c r="N38" s="1"/>
    </row>
    <row r="39" spans="1:14" x14ac:dyDescent="0.35">
      <c r="B39" t="s">
        <v>26</v>
      </c>
      <c r="H39" s="38">
        <f>'Outstanding - MAR'!C17</f>
        <v>4866.82</v>
      </c>
      <c r="M39" s="5"/>
      <c r="N39" s="1"/>
    </row>
    <row r="40" spans="1:14" x14ac:dyDescent="0.35">
      <c r="M40" s="5"/>
      <c r="N40" s="1"/>
    </row>
    <row r="41" spans="1:14" x14ac:dyDescent="0.35">
      <c r="B41" t="s">
        <v>30</v>
      </c>
      <c r="H41" s="38">
        <f>-'Outstanding - MAR'!C69</f>
        <v>-79387.38999999997</v>
      </c>
      <c r="M41" s="1"/>
      <c r="N41" s="1"/>
    </row>
    <row r="42" spans="1:14" x14ac:dyDescent="0.35">
      <c r="M42" s="1"/>
      <c r="N42" s="1"/>
    </row>
    <row r="43" spans="1:14" x14ac:dyDescent="0.35">
      <c r="M43" s="1"/>
      <c r="N43" s="1"/>
    </row>
    <row r="44" spans="1:14" x14ac:dyDescent="0.35">
      <c r="B44" t="s">
        <v>88</v>
      </c>
      <c r="M44" s="1"/>
    </row>
    <row r="45" spans="1:14" x14ac:dyDescent="0.35">
      <c r="B45" t="s">
        <v>81</v>
      </c>
      <c r="H45" s="37">
        <v>-272.8</v>
      </c>
      <c r="M45" s="1"/>
    </row>
    <row r="46" spans="1:14" x14ac:dyDescent="0.35">
      <c r="M46" s="1"/>
    </row>
    <row r="47" spans="1:14" x14ac:dyDescent="0.35">
      <c r="A47" t="s">
        <v>111</v>
      </c>
      <c r="H47" s="45">
        <f>SUM(H37:H45)</f>
        <v>643611.34999999986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9"/>
  <sheetViews>
    <sheetView zoomScaleNormal="100" workbookViewId="0">
      <selection activeCell="C52" sqref="C52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38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80">
        <v>45382</v>
      </c>
      <c r="B1" s="80"/>
      <c r="C1" s="80"/>
      <c r="D1" s="80"/>
      <c r="E1" s="80"/>
      <c r="F1" s="80"/>
      <c r="G1" s="80"/>
    </row>
    <row r="3" spans="1:14" ht="18.5" x14ac:dyDescent="0.45">
      <c r="A3" s="50" t="s">
        <v>34</v>
      </c>
      <c r="B3" s="39"/>
      <c r="D3" s="39"/>
      <c r="E3" s="3"/>
      <c r="G3" s="1"/>
      <c r="H3" s="80"/>
      <c r="I3" s="80"/>
      <c r="J3" s="80"/>
      <c r="K3" s="80"/>
      <c r="L3" s="80"/>
      <c r="M3" s="80"/>
      <c r="N3" s="80"/>
    </row>
    <row r="4" spans="1:14" x14ac:dyDescent="0.35">
      <c r="A4" s="73" t="s">
        <v>120</v>
      </c>
      <c r="B4" s="39"/>
      <c r="C4" s="38">
        <v>408.7</v>
      </c>
      <c r="D4" s="68" t="s">
        <v>121</v>
      </c>
      <c r="E4" s="3"/>
      <c r="G4" s="1"/>
    </row>
    <row r="5" spans="1:14" x14ac:dyDescent="0.35">
      <c r="A5" s="73" t="s">
        <v>122</v>
      </c>
      <c r="B5" s="39"/>
      <c r="C5" s="60">
        <v>1878</v>
      </c>
      <c r="D5" s="68" t="s">
        <v>121</v>
      </c>
      <c r="E5" s="3"/>
      <c r="G5" s="1"/>
    </row>
    <row r="6" spans="1:14" x14ac:dyDescent="0.35">
      <c r="A6" s="73" t="s">
        <v>123</v>
      </c>
      <c r="B6" s="39"/>
      <c r="C6" s="60">
        <v>7.5</v>
      </c>
      <c r="D6" s="68"/>
      <c r="E6" s="3"/>
      <c r="G6" s="1"/>
    </row>
    <row r="7" spans="1:14" x14ac:dyDescent="0.35">
      <c r="A7" s="73" t="s">
        <v>123</v>
      </c>
      <c r="B7" s="39"/>
      <c r="C7" s="60">
        <v>235.4</v>
      </c>
      <c r="D7" s="68" t="s">
        <v>121</v>
      </c>
      <c r="E7" s="3"/>
      <c r="G7" s="1"/>
    </row>
    <row r="8" spans="1:14" x14ac:dyDescent="0.35">
      <c r="A8" s="73" t="s">
        <v>123</v>
      </c>
      <c r="B8" s="39"/>
      <c r="C8" s="60">
        <v>706.4</v>
      </c>
      <c r="D8" s="68" t="s">
        <v>121</v>
      </c>
      <c r="E8" s="3"/>
    </row>
    <row r="9" spans="1:14" x14ac:dyDescent="0.35">
      <c r="A9" s="73" t="s">
        <v>124</v>
      </c>
      <c r="B9" s="39"/>
      <c r="C9" s="60">
        <v>1528.4</v>
      </c>
      <c r="D9" s="68"/>
      <c r="E9" s="3"/>
      <c r="F9" s="3"/>
      <c r="G9" s="3"/>
      <c r="H9" s="3"/>
      <c r="J9" s="1"/>
      <c r="K9" s="1"/>
    </row>
    <row r="10" spans="1:14" x14ac:dyDescent="0.35">
      <c r="A10" s="73" t="s">
        <v>125</v>
      </c>
      <c r="B10" s="39"/>
      <c r="C10" s="60">
        <v>102.42</v>
      </c>
      <c r="D10" s="68" t="s">
        <v>121</v>
      </c>
      <c r="E10" s="3"/>
      <c r="F10" s="3"/>
      <c r="G10" s="3"/>
      <c r="H10" s="3"/>
      <c r="J10" s="1"/>
      <c r="K10" s="1"/>
    </row>
    <row r="11" spans="1:14" x14ac:dyDescent="0.35">
      <c r="A11" s="73"/>
      <c r="B11" s="39"/>
      <c r="C11" s="60"/>
      <c r="D11" s="68"/>
      <c r="E11" s="3"/>
      <c r="F11" s="3"/>
      <c r="G11" s="3"/>
      <c r="H11" s="3"/>
      <c r="J11" s="1"/>
      <c r="K11" s="1"/>
    </row>
    <row r="12" spans="1:14" x14ac:dyDescent="0.35">
      <c r="A12" s="73"/>
      <c r="B12" s="39"/>
      <c r="C12" s="60"/>
      <c r="D12" s="68"/>
      <c r="E12" s="3"/>
      <c r="F12" s="3"/>
      <c r="G12" s="3"/>
      <c r="H12" s="3"/>
      <c r="J12" s="1"/>
      <c r="K12" s="1"/>
    </row>
    <row r="13" spans="1:14" x14ac:dyDescent="0.35">
      <c r="A13" s="73"/>
      <c r="B13" s="39"/>
      <c r="C13" s="60"/>
      <c r="D13" s="68"/>
      <c r="E13" s="3"/>
      <c r="F13" s="3"/>
      <c r="G13" s="3"/>
      <c r="H13" s="3"/>
      <c r="J13" s="1"/>
      <c r="K13" s="1"/>
    </row>
    <row r="14" spans="1:14" x14ac:dyDescent="0.35">
      <c r="A14" s="73"/>
      <c r="B14" s="39"/>
      <c r="C14" s="60"/>
      <c r="D14" s="68"/>
      <c r="E14" s="3"/>
      <c r="F14" s="3"/>
      <c r="H14" s="3"/>
      <c r="J14" s="1"/>
      <c r="K14" s="1"/>
    </row>
    <row r="15" spans="1:14" x14ac:dyDescent="0.35">
      <c r="A15" s="73"/>
      <c r="B15" s="51"/>
      <c r="C15" s="60"/>
      <c r="D15" s="69"/>
      <c r="E15" s="3"/>
      <c r="F15" s="3"/>
      <c r="H15" s="3"/>
      <c r="J15" s="1"/>
      <c r="K15" s="1"/>
    </row>
    <row r="16" spans="1:14" x14ac:dyDescent="0.35">
      <c r="A16" s="51"/>
      <c r="B16" s="39"/>
      <c r="C16" s="61"/>
      <c r="D16" s="69"/>
      <c r="E16" s="3"/>
      <c r="F16" s="3"/>
      <c r="H16" s="3"/>
      <c r="J16" s="1"/>
      <c r="K16" s="1"/>
    </row>
    <row r="17" spans="1:13" x14ac:dyDescent="0.35">
      <c r="A17" s="51" t="s">
        <v>87</v>
      </c>
      <c r="B17" s="39"/>
      <c r="C17" s="62">
        <f>SUM(C4:C16)</f>
        <v>4866.82</v>
      </c>
      <c r="D17" s="40"/>
      <c r="H17" s="3"/>
      <c r="J17" s="1"/>
      <c r="K17" s="1"/>
    </row>
    <row r="18" spans="1:13" ht="15" thickBot="1" x14ac:dyDescent="0.4">
      <c r="A18" s="52"/>
      <c r="B18" s="53"/>
      <c r="C18" s="63"/>
      <c r="D18" s="54"/>
      <c r="E18" s="55"/>
      <c r="F18" s="55"/>
      <c r="H18" s="3"/>
      <c r="J18" s="1"/>
      <c r="K18" s="1"/>
    </row>
    <row r="19" spans="1:13" ht="15" thickTop="1" x14ac:dyDescent="0.35">
      <c r="A19" s="10" t="s">
        <v>30</v>
      </c>
      <c r="D19" s="1"/>
      <c r="G19" s="1"/>
      <c r="H19" s="3"/>
      <c r="J19" s="1"/>
      <c r="K19" s="1"/>
    </row>
    <row r="20" spans="1:13" x14ac:dyDescent="0.35">
      <c r="A20" s="10" t="s">
        <v>31</v>
      </c>
      <c r="D20" s="1"/>
      <c r="E20" s="10" t="s">
        <v>32</v>
      </c>
      <c r="H20" s="10"/>
      <c r="J20" s="1"/>
      <c r="K20" s="1"/>
    </row>
    <row r="21" spans="1:13" x14ac:dyDescent="0.35">
      <c r="A21" s="11">
        <v>46427</v>
      </c>
      <c r="C21" s="58">
        <v>9</v>
      </c>
      <c r="D21" s="1"/>
      <c r="F21" s="1"/>
      <c r="H21" s="10"/>
      <c r="J21" s="1"/>
      <c r="K21" s="1"/>
    </row>
    <row r="22" spans="1:13" x14ac:dyDescent="0.35">
      <c r="A22" s="11">
        <v>46904</v>
      </c>
      <c r="C22" s="58">
        <v>7.5</v>
      </c>
      <c r="D22" s="1"/>
      <c r="F22" s="1"/>
      <c r="G22" s="1"/>
      <c r="H22" s="11"/>
      <c r="J22" s="1"/>
      <c r="K22" s="1"/>
    </row>
    <row r="23" spans="1:13" x14ac:dyDescent="0.35">
      <c r="A23" s="11">
        <v>47134</v>
      </c>
      <c r="C23" s="38">
        <v>50</v>
      </c>
      <c r="D23" s="1"/>
      <c r="F23" s="1"/>
      <c r="H23" s="11"/>
      <c r="J23" s="1"/>
      <c r="K23" s="1"/>
    </row>
    <row r="24" spans="1:13" ht="15" thickBot="1" x14ac:dyDescent="0.4">
      <c r="A24" s="42">
        <v>47140</v>
      </c>
      <c r="B24" s="43"/>
      <c r="C24" s="41">
        <v>50</v>
      </c>
      <c r="D24" s="1"/>
      <c r="F24" s="1"/>
      <c r="H24" s="11"/>
      <c r="J24" s="1"/>
      <c r="K24" s="1"/>
      <c r="L24" s="10"/>
    </row>
    <row r="25" spans="1:13" x14ac:dyDescent="0.35">
      <c r="A25" s="11">
        <v>47248</v>
      </c>
      <c r="C25" s="58">
        <v>60</v>
      </c>
      <c r="D25" s="1"/>
      <c r="F25" s="4"/>
      <c r="H25" s="5"/>
      <c r="J25" s="1"/>
      <c r="K25" s="1"/>
      <c r="M25" s="1"/>
    </row>
    <row r="26" spans="1:13" x14ac:dyDescent="0.35">
      <c r="A26" s="11">
        <v>47281</v>
      </c>
      <c r="C26" s="58">
        <v>795</v>
      </c>
      <c r="D26" s="1"/>
      <c r="F26" s="1">
        <f>SUM(F21:F25)</f>
        <v>0</v>
      </c>
      <c r="H26" s="5"/>
      <c r="I26" s="5"/>
      <c r="J26" s="1"/>
      <c r="K26" s="1"/>
      <c r="M26" s="1"/>
    </row>
    <row r="27" spans="1:13" x14ac:dyDescent="0.35">
      <c r="A27" s="11">
        <v>47283</v>
      </c>
      <c r="C27" s="58">
        <v>100</v>
      </c>
      <c r="D27" s="1"/>
      <c r="H27" s="5"/>
      <c r="I27" s="5"/>
      <c r="J27" s="5"/>
      <c r="K27" s="1"/>
      <c r="M27" s="1"/>
    </row>
    <row r="28" spans="1:13" ht="15.65" customHeight="1" x14ac:dyDescent="0.35">
      <c r="A28" s="11">
        <v>47284</v>
      </c>
      <c r="C28" s="58">
        <v>2310</v>
      </c>
      <c r="D28" s="1"/>
      <c r="H28" s="11"/>
      <c r="J28" s="1"/>
      <c r="K28" s="1"/>
    </row>
    <row r="29" spans="1:13" x14ac:dyDescent="0.35">
      <c r="A29" s="11">
        <v>47285</v>
      </c>
      <c r="C29" s="58">
        <v>448</v>
      </c>
      <c r="D29" s="1"/>
      <c r="H29" s="11"/>
      <c r="J29" s="1"/>
      <c r="K29" s="1"/>
      <c r="M29" s="1"/>
    </row>
    <row r="30" spans="1:13" x14ac:dyDescent="0.35">
      <c r="A30" s="11">
        <v>47294</v>
      </c>
      <c r="C30" s="58">
        <v>383.76</v>
      </c>
      <c r="D30" s="1"/>
      <c r="H30" s="11"/>
      <c r="J30" s="1"/>
      <c r="K30" s="13"/>
    </row>
    <row r="31" spans="1:13" x14ac:dyDescent="0.35">
      <c r="A31" s="11">
        <v>47300</v>
      </c>
      <c r="C31" s="58">
        <v>19134</v>
      </c>
      <c r="D31" s="1"/>
      <c r="H31" s="11"/>
      <c r="J31" s="1"/>
      <c r="K31" s="1"/>
    </row>
    <row r="32" spans="1:13" x14ac:dyDescent="0.35">
      <c r="A32" s="11">
        <v>47301</v>
      </c>
      <c r="C32" s="58">
        <v>371</v>
      </c>
      <c r="D32" s="1"/>
      <c r="H32" s="11"/>
      <c r="J32" s="1"/>
      <c r="K32" s="1"/>
    </row>
    <row r="33" spans="1:11" x14ac:dyDescent="0.35">
      <c r="A33" s="11">
        <v>47302</v>
      </c>
      <c r="C33" s="58">
        <v>2654.98</v>
      </c>
      <c r="D33" s="1"/>
      <c r="H33" s="11"/>
      <c r="J33" s="1"/>
      <c r="K33" s="1"/>
    </row>
    <row r="34" spans="1:11" x14ac:dyDescent="0.35">
      <c r="A34" s="11">
        <v>47303</v>
      </c>
      <c r="C34" s="58">
        <v>25</v>
      </c>
      <c r="F34" s="1"/>
      <c r="H34" s="11"/>
      <c r="J34" s="1"/>
      <c r="K34" s="1"/>
    </row>
    <row r="35" spans="1:11" x14ac:dyDescent="0.35">
      <c r="A35" s="11">
        <v>47304</v>
      </c>
      <c r="C35" s="58">
        <v>134.15</v>
      </c>
      <c r="F35" s="1"/>
      <c r="H35" s="11"/>
      <c r="J35" s="1"/>
      <c r="K35" s="1"/>
    </row>
    <row r="36" spans="1:11" ht="16.25" customHeight="1" x14ac:dyDescent="0.35">
      <c r="A36" s="11">
        <v>47305</v>
      </c>
      <c r="C36" s="58">
        <v>339.8</v>
      </c>
      <c r="F36" s="1"/>
      <c r="H36" s="11"/>
      <c r="J36" s="1"/>
      <c r="K36" s="1"/>
    </row>
    <row r="37" spans="1:11" ht="16.25" customHeight="1" x14ac:dyDescent="0.35">
      <c r="A37" s="11">
        <v>47306</v>
      </c>
      <c r="C37" s="58">
        <v>1038</v>
      </c>
      <c r="F37" s="1"/>
      <c r="H37" s="11"/>
      <c r="J37" s="1"/>
      <c r="K37" s="1"/>
    </row>
    <row r="38" spans="1:11" x14ac:dyDescent="0.35">
      <c r="A38" s="11">
        <v>47307</v>
      </c>
      <c r="C38" s="58">
        <v>1881.15</v>
      </c>
      <c r="F38" s="1"/>
      <c r="H38" s="11"/>
      <c r="J38" s="1"/>
      <c r="K38" s="1"/>
    </row>
    <row r="39" spans="1:11" x14ac:dyDescent="0.35">
      <c r="A39" s="11">
        <v>47308</v>
      </c>
      <c r="C39" s="58">
        <v>40731.81</v>
      </c>
      <c r="F39" s="1"/>
      <c r="H39" s="11"/>
      <c r="J39" s="1"/>
      <c r="K39" s="1"/>
    </row>
    <row r="40" spans="1:11" x14ac:dyDescent="0.35">
      <c r="A40" s="11">
        <v>47309</v>
      </c>
      <c r="C40" s="58">
        <v>1368.68</v>
      </c>
      <c r="F40" s="1"/>
      <c r="H40" s="11"/>
      <c r="J40" s="1"/>
      <c r="K40" s="1"/>
    </row>
    <row r="41" spans="1:11" x14ac:dyDescent="0.35">
      <c r="A41" s="11">
        <v>47310</v>
      </c>
      <c r="C41" s="58">
        <v>1055.2</v>
      </c>
      <c r="F41" s="1"/>
      <c r="H41" s="11"/>
      <c r="J41" s="1"/>
      <c r="K41" s="1"/>
    </row>
    <row r="42" spans="1:11" x14ac:dyDescent="0.35">
      <c r="A42" s="11">
        <v>47311</v>
      </c>
      <c r="C42" s="58">
        <v>1251.8900000000001</v>
      </c>
      <c r="F42" s="1"/>
      <c r="H42" s="11"/>
      <c r="J42" s="1"/>
      <c r="K42" s="1"/>
    </row>
    <row r="43" spans="1:11" x14ac:dyDescent="0.35">
      <c r="A43" s="11">
        <v>47312</v>
      </c>
      <c r="C43" s="58">
        <v>2617.6999999999998</v>
      </c>
      <c r="F43" s="1"/>
      <c r="H43" s="11"/>
      <c r="J43" s="1"/>
      <c r="K43" s="1"/>
    </row>
    <row r="44" spans="1:11" x14ac:dyDescent="0.35">
      <c r="A44" s="11">
        <v>47313</v>
      </c>
      <c r="C44" s="58">
        <v>59.98</v>
      </c>
      <c r="F44" s="1"/>
      <c r="H44" s="11"/>
      <c r="J44" s="1"/>
      <c r="K44" s="1"/>
    </row>
    <row r="45" spans="1:11" x14ac:dyDescent="0.35">
      <c r="A45" s="11">
        <v>47314</v>
      </c>
      <c r="C45" s="58">
        <v>1000</v>
      </c>
      <c r="F45" s="1"/>
      <c r="H45" s="11"/>
      <c r="J45" s="1"/>
      <c r="K45" s="1"/>
    </row>
    <row r="46" spans="1:11" x14ac:dyDescent="0.35">
      <c r="A46" s="11">
        <v>47315</v>
      </c>
      <c r="C46" s="58">
        <v>156.15</v>
      </c>
      <c r="F46" s="1"/>
      <c r="H46" s="11"/>
      <c r="J46" s="1"/>
      <c r="K46" s="1"/>
    </row>
    <row r="47" spans="1:11" x14ac:dyDescent="0.35">
      <c r="A47" s="11">
        <v>47316</v>
      </c>
      <c r="C47" s="58">
        <v>155.79</v>
      </c>
      <c r="F47" s="1"/>
      <c r="H47" s="11"/>
      <c r="J47" s="1"/>
      <c r="K47" s="1"/>
    </row>
    <row r="48" spans="1:11" x14ac:dyDescent="0.35">
      <c r="A48" s="11">
        <v>47317</v>
      </c>
      <c r="C48" s="58">
        <v>285</v>
      </c>
      <c r="F48" s="1"/>
      <c r="H48" s="11"/>
      <c r="J48" s="1"/>
      <c r="K48" s="1"/>
    </row>
    <row r="49" spans="1:11" x14ac:dyDescent="0.35">
      <c r="A49" s="11">
        <v>47318</v>
      </c>
      <c r="C49" s="58" t="s">
        <v>99</v>
      </c>
      <c r="F49" s="1"/>
      <c r="H49" s="11"/>
      <c r="J49" s="1"/>
      <c r="K49" s="1"/>
    </row>
    <row r="50" spans="1:11" x14ac:dyDescent="0.35">
      <c r="A50" s="11">
        <v>47319</v>
      </c>
      <c r="C50" s="58">
        <v>808.08</v>
      </c>
      <c r="F50" s="1"/>
      <c r="H50" s="11"/>
      <c r="J50" s="1"/>
      <c r="K50" s="1"/>
    </row>
    <row r="51" spans="1:11" x14ac:dyDescent="0.35">
      <c r="A51" s="11">
        <v>47320</v>
      </c>
      <c r="C51" s="58">
        <v>80.8</v>
      </c>
      <c r="F51" s="1"/>
      <c r="H51" s="11"/>
      <c r="J51" s="1"/>
      <c r="K51" s="1"/>
    </row>
    <row r="52" spans="1:11" x14ac:dyDescent="0.35">
      <c r="A52" s="11">
        <v>47321</v>
      </c>
      <c r="C52" s="58">
        <v>24.97</v>
      </c>
      <c r="F52" s="1"/>
      <c r="H52" s="11"/>
      <c r="J52" s="1"/>
      <c r="K52" s="1"/>
    </row>
    <row r="53" spans="1:11" x14ac:dyDescent="0.35">
      <c r="A53" s="11"/>
      <c r="C53" s="58"/>
      <c r="F53" s="1"/>
      <c r="H53" s="11"/>
      <c r="J53" s="1"/>
      <c r="K53" s="1"/>
    </row>
    <row r="54" spans="1:11" x14ac:dyDescent="0.35">
      <c r="A54" s="11"/>
      <c r="C54" s="58"/>
      <c r="F54" s="1"/>
      <c r="H54" s="11"/>
      <c r="J54" s="1"/>
      <c r="K54" s="1"/>
    </row>
    <row r="55" spans="1:11" x14ac:dyDescent="0.35">
      <c r="A55" s="11"/>
      <c r="C55" s="58"/>
      <c r="F55" s="1"/>
      <c r="H55" s="11"/>
      <c r="J55" s="1"/>
      <c r="K55" s="1"/>
    </row>
    <row r="56" spans="1:11" x14ac:dyDescent="0.35">
      <c r="A56" s="11"/>
      <c r="C56" s="58"/>
      <c r="F56" s="1"/>
      <c r="H56" s="11"/>
      <c r="J56" s="1"/>
      <c r="K56" s="1"/>
    </row>
    <row r="57" spans="1:11" x14ac:dyDescent="0.35">
      <c r="A57" s="11"/>
      <c r="C57" s="58"/>
      <c r="F57" s="1"/>
      <c r="H57" s="11"/>
      <c r="J57" s="1"/>
      <c r="K57" s="1"/>
    </row>
    <row r="58" spans="1:11" x14ac:dyDescent="0.35">
      <c r="A58" s="11"/>
      <c r="C58" s="58"/>
      <c r="F58" s="1"/>
      <c r="H58" s="11"/>
      <c r="J58" s="1"/>
      <c r="K58" s="1"/>
    </row>
    <row r="59" spans="1:11" x14ac:dyDescent="0.35">
      <c r="A59" s="11"/>
      <c r="C59" s="58"/>
      <c r="F59" s="1"/>
      <c r="H59" s="11"/>
      <c r="J59" s="1"/>
      <c r="K59" s="1"/>
    </row>
    <row r="60" spans="1:11" x14ac:dyDescent="0.35">
      <c r="A60" s="11"/>
      <c r="C60" s="58"/>
      <c r="F60" s="1"/>
      <c r="H60" s="11"/>
      <c r="J60" s="1"/>
      <c r="K60" s="1"/>
    </row>
    <row r="61" spans="1:11" x14ac:dyDescent="0.35">
      <c r="A61" s="11"/>
      <c r="C61" s="58"/>
      <c r="F61" s="1"/>
      <c r="H61" s="11"/>
      <c r="J61" s="1"/>
      <c r="K61" s="1"/>
    </row>
    <row r="62" spans="1:11" x14ac:dyDescent="0.35">
      <c r="A62" s="11"/>
      <c r="C62" s="58"/>
      <c r="H62" s="11"/>
      <c r="J62" s="1"/>
      <c r="K62" s="1"/>
    </row>
    <row r="63" spans="1:11" x14ac:dyDescent="0.35">
      <c r="A63" s="11"/>
      <c r="C63" s="58"/>
      <c r="J63" s="1"/>
      <c r="K63" s="1"/>
    </row>
    <row r="64" spans="1:11" x14ac:dyDescent="0.35">
      <c r="A64" s="11"/>
      <c r="C64" s="37"/>
    </row>
    <row r="65" spans="1:3" x14ac:dyDescent="0.35">
      <c r="A65" s="11"/>
      <c r="C65" s="38">
        <f>SUM(C21:C63)</f>
        <v>79387.38999999997</v>
      </c>
    </row>
    <row r="67" spans="1:3" x14ac:dyDescent="0.35">
      <c r="C67" s="38">
        <f>C65</f>
        <v>79387.38999999997</v>
      </c>
    </row>
    <row r="68" spans="1:3" x14ac:dyDescent="0.35">
      <c r="C68" s="37">
        <f>F26</f>
        <v>0</v>
      </c>
    </row>
    <row r="69" spans="1:3" x14ac:dyDescent="0.35">
      <c r="C69" s="64">
        <f>SUM(C67:C68)</f>
        <v>79387.38999999997</v>
      </c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17" sqref="F17"/>
    </sheetView>
  </sheetViews>
  <sheetFormatPr defaultRowHeight="14.5" x14ac:dyDescent="0.35"/>
  <cols>
    <col min="6" max="6" width="13.81640625" style="44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80">
        <v>45382</v>
      </c>
      <c r="B1" s="80"/>
      <c r="C1" s="80"/>
      <c r="D1" s="80"/>
      <c r="E1" s="80"/>
      <c r="F1" s="80"/>
    </row>
    <row r="4" spans="1:10" x14ac:dyDescent="0.35">
      <c r="A4" s="3" t="s">
        <v>107</v>
      </c>
    </row>
    <row r="6" spans="1:10" x14ac:dyDescent="0.35">
      <c r="A6" t="s">
        <v>109</v>
      </c>
      <c r="F6" s="44">
        <v>2568931.42</v>
      </c>
      <c r="H6" s="6" t="s">
        <v>108</v>
      </c>
    </row>
    <row r="7" spans="1:10" x14ac:dyDescent="0.35">
      <c r="H7" s="5"/>
      <c r="I7" s="5"/>
      <c r="J7" s="1"/>
    </row>
    <row r="8" spans="1:10" x14ac:dyDescent="0.35">
      <c r="A8" t="s">
        <v>6</v>
      </c>
      <c r="F8" s="44">
        <f>J10</f>
        <v>0</v>
      </c>
      <c r="H8" s="71"/>
      <c r="I8" s="71"/>
      <c r="J8" s="1"/>
    </row>
    <row r="9" spans="1:10" x14ac:dyDescent="0.35">
      <c r="H9" s="5"/>
      <c r="I9" s="5"/>
      <c r="J9" s="4"/>
    </row>
    <row r="10" spans="1:10" x14ac:dyDescent="0.35">
      <c r="A10" t="s">
        <v>7</v>
      </c>
      <c r="F10" s="44">
        <f>(-J15)</f>
        <v>0</v>
      </c>
      <c r="J10" s="1">
        <f>SUM(J7:J9)</f>
        <v>0</v>
      </c>
    </row>
    <row r="11" spans="1:10" x14ac:dyDescent="0.35">
      <c r="J11" s="1"/>
    </row>
    <row r="12" spans="1:10" x14ac:dyDescent="0.35">
      <c r="A12" t="s">
        <v>8</v>
      </c>
      <c r="F12" s="46">
        <v>8674.5400000000009</v>
      </c>
      <c r="H12" s="6" t="s">
        <v>9</v>
      </c>
    </row>
    <row r="13" spans="1:10" x14ac:dyDescent="0.35">
      <c r="H13" s="5"/>
      <c r="I13" s="5"/>
      <c r="J13" s="1"/>
    </row>
    <row r="14" spans="1:10" x14ac:dyDescent="0.35">
      <c r="A14" t="s">
        <v>110</v>
      </c>
      <c r="F14" s="49">
        <f>SUM(F6:F12)</f>
        <v>2577605.96</v>
      </c>
      <c r="H14" s="5"/>
      <c r="I14" s="5"/>
      <c r="J14" s="4"/>
    </row>
    <row r="15" spans="1:10" x14ac:dyDescent="0.35">
      <c r="H15" s="5"/>
      <c r="J15" s="1">
        <f>SUM(J13:J14)</f>
        <v>0</v>
      </c>
    </row>
    <row r="16" spans="1:10" x14ac:dyDescent="0.35">
      <c r="A16" t="s">
        <v>117</v>
      </c>
      <c r="F16" s="49">
        <v>2577605.96</v>
      </c>
      <c r="J16" s="1"/>
    </row>
    <row r="17" spans="1:11" x14ac:dyDescent="0.35">
      <c r="J17" s="1"/>
    </row>
    <row r="19" spans="1:11" x14ac:dyDescent="0.35">
      <c r="A19" s="7"/>
      <c r="B19" s="7"/>
      <c r="C19" s="7"/>
      <c r="D19" s="7"/>
      <c r="E19" s="7"/>
      <c r="F19" s="56"/>
      <c r="G19" s="7"/>
      <c r="H19" s="7"/>
      <c r="I19" s="7"/>
      <c r="J19" s="7"/>
      <c r="K19" s="7"/>
    </row>
    <row r="22" spans="1:11" x14ac:dyDescent="0.35">
      <c r="F22"/>
    </row>
    <row r="23" spans="1:11" x14ac:dyDescent="0.35">
      <c r="F23"/>
    </row>
    <row r="24" spans="1:11" x14ac:dyDescent="0.35">
      <c r="F24"/>
    </row>
    <row r="25" spans="1:11" x14ac:dyDescent="0.35">
      <c r="F25"/>
    </row>
    <row r="26" spans="1:11" x14ac:dyDescent="0.35">
      <c r="F26"/>
    </row>
    <row r="27" spans="1:11" x14ac:dyDescent="0.35">
      <c r="F27"/>
    </row>
    <row r="28" spans="1:11" x14ac:dyDescent="0.35">
      <c r="F28"/>
    </row>
    <row r="29" spans="1:11" x14ac:dyDescent="0.35">
      <c r="F29"/>
    </row>
    <row r="30" spans="1:11" x14ac:dyDescent="0.35">
      <c r="F30"/>
    </row>
    <row r="31" spans="1:11" x14ac:dyDescent="0.35">
      <c r="F31"/>
    </row>
    <row r="32" spans="1:11" x14ac:dyDescent="0.35">
      <c r="F32"/>
    </row>
    <row r="33" spans="6:6" x14ac:dyDescent="0.35">
      <c r="F33"/>
    </row>
    <row r="34" spans="6:6" x14ac:dyDescent="0.35">
      <c r="F34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44" bestFit="1" customWidth="1"/>
    <col min="7" max="7" width="13.6328125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28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18715.310000000001</v>
      </c>
    </row>
    <row r="7" spans="1:7" x14ac:dyDescent="0.35">
      <c r="A7" t="s">
        <v>1</v>
      </c>
    </row>
    <row r="8" spans="1:7" x14ac:dyDescent="0.35">
      <c r="B8" t="s">
        <v>11</v>
      </c>
      <c r="F8" s="44">
        <v>0</v>
      </c>
    </row>
    <row r="9" spans="1:7" x14ac:dyDescent="0.35">
      <c r="B9" t="s">
        <v>12</v>
      </c>
      <c r="F9" s="44">
        <v>63.2</v>
      </c>
    </row>
    <row r="11" spans="1:7" x14ac:dyDescent="0.35">
      <c r="A11" t="s">
        <v>5</v>
      </c>
    </row>
    <row r="12" spans="1:7" x14ac:dyDescent="0.35">
      <c r="B12" t="s">
        <v>13</v>
      </c>
      <c r="F12" s="46">
        <v>0</v>
      </c>
    </row>
    <row r="14" spans="1:7" x14ac:dyDescent="0.35">
      <c r="A14" t="s">
        <v>110</v>
      </c>
      <c r="F14" s="49">
        <f>SUM(F5:F12)</f>
        <v>18778.510000000002</v>
      </c>
    </row>
    <row r="17" spans="1:11" x14ac:dyDescent="0.35">
      <c r="A17" t="s">
        <v>14</v>
      </c>
      <c r="F17" s="44">
        <v>18778.509999999998</v>
      </c>
      <c r="K17" s="5"/>
    </row>
    <row r="19" spans="1:11" x14ac:dyDescent="0.35">
      <c r="A19" t="s">
        <v>15</v>
      </c>
      <c r="F19" s="44">
        <v>0</v>
      </c>
    </row>
    <row r="20" spans="1:11" x14ac:dyDescent="0.35">
      <c r="K20" s="5"/>
    </row>
    <row r="21" spans="1:11" x14ac:dyDescent="0.35">
      <c r="A21" t="s">
        <v>16</v>
      </c>
      <c r="F21" s="46">
        <f>-B30</f>
        <v>0</v>
      </c>
    </row>
    <row r="23" spans="1:11" x14ac:dyDescent="0.35">
      <c r="A23" t="s">
        <v>111</v>
      </c>
      <c r="F23" s="49">
        <f>SUM(F17:F21)</f>
        <v>18778.509999999998</v>
      </c>
      <c r="K23" s="5"/>
    </row>
    <row r="27" spans="1:11" x14ac:dyDescent="0.35">
      <c r="A27" s="6" t="s">
        <v>17</v>
      </c>
    </row>
    <row r="28" spans="1:11" x14ac:dyDescent="0.35">
      <c r="B28" s="1"/>
      <c r="K28" s="5"/>
    </row>
    <row r="29" spans="1:11" x14ac:dyDescent="0.35">
      <c r="B29" s="8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8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92</v>
      </c>
      <c r="B2" s="80"/>
      <c r="C2" s="80"/>
      <c r="D2" s="80"/>
      <c r="E2" s="80"/>
      <c r="F2" s="80"/>
      <c r="G2" s="80"/>
    </row>
    <row r="3" spans="1:7" x14ac:dyDescent="0.35">
      <c r="F3" s="44"/>
    </row>
    <row r="4" spans="1:7" x14ac:dyDescent="0.35">
      <c r="F4" s="44"/>
    </row>
    <row r="5" spans="1:7" x14ac:dyDescent="0.35">
      <c r="A5" t="s">
        <v>109</v>
      </c>
      <c r="F5" s="44">
        <v>1242.57</v>
      </c>
    </row>
    <row r="6" spans="1:7" x14ac:dyDescent="0.35">
      <c r="F6" s="44"/>
    </row>
    <row r="7" spans="1:7" x14ac:dyDescent="0.35">
      <c r="A7" t="s">
        <v>1</v>
      </c>
      <c r="F7" s="44"/>
    </row>
    <row r="8" spans="1:7" x14ac:dyDescent="0.35">
      <c r="B8" t="s">
        <v>11</v>
      </c>
      <c r="F8" s="44">
        <v>405</v>
      </c>
    </row>
    <row r="9" spans="1:7" x14ac:dyDescent="0.35">
      <c r="B9" t="s">
        <v>12</v>
      </c>
      <c r="F9" s="44">
        <v>4.5599999999999996</v>
      </c>
    </row>
    <row r="10" spans="1:7" x14ac:dyDescent="0.35">
      <c r="F10" s="44"/>
    </row>
    <row r="11" spans="1:7" x14ac:dyDescent="0.35">
      <c r="A11" t="s">
        <v>5</v>
      </c>
      <c r="F11" s="44"/>
    </row>
    <row r="12" spans="1:7" x14ac:dyDescent="0.35">
      <c r="B12" t="s">
        <v>13</v>
      </c>
      <c r="F12" s="46">
        <v>0</v>
      </c>
    </row>
    <row r="13" spans="1:7" x14ac:dyDescent="0.35">
      <c r="F13" s="44"/>
    </row>
    <row r="14" spans="1:7" x14ac:dyDescent="0.35">
      <c r="A14" t="s">
        <v>110</v>
      </c>
      <c r="F14" s="49">
        <f>SUM(F5:F12)</f>
        <v>1652.1299999999999</v>
      </c>
    </row>
    <row r="15" spans="1:7" x14ac:dyDescent="0.35">
      <c r="F15" s="44"/>
    </row>
    <row r="16" spans="1:7" x14ac:dyDescent="0.35">
      <c r="F16" s="44"/>
    </row>
    <row r="17" spans="1:6" x14ac:dyDescent="0.35">
      <c r="A17" t="s">
        <v>14</v>
      </c>
      <c r="F17" s="44">
        <v>1652.13</v>
      </c>
    </row>
    <row r="18" spans="1:6" x14ac:dyDescent="0.35">
      <c r="F18" s="44"/>
    </row>
    <row r="19" spans="1:6" x14ac:dyDescent="0.35">
      <c r="A19" t="s">
        <v>15</v>
      </c>
      <c r="F19" s="44">
        <v>0</v>
      </c>
    </row>
    <row r="20" spans="1:6" x14ac:dyDescent="0.35">
      <c r="F20" s="44"/>
    </row>
    <row r="21" spans="1:6" x14ac:dyDescent="0.35">
      <c r="A21" t="s">
        <v>16</v>
      </c>
      <c r="F21" s="46">
        <f>-B30</f>
        <v>0</v>
      </c>
    </row>
    <row r="22" spans="1:6" x14ac:dyDescent="0.35">
      <c r="F22" s="44"/>
    </row>
    <row r="23" spans="1:6" x14ac:dyDescent="0.35">
      <c r="A23" t="s">
        <v>111</v>
      </c>
      <c r="F23" s="49">
        <f>SUM(F17:F21)</f>
        <v>1652.13</v>
      </c>
    </row>
    <row r="24" spans="1:6" x14ac:dyDescent="0.35">
      <c r="F24" s="44"/>
    </row>
    <row r="25" spans="1:6" x14ac:dyDescent="0.35">
      <c r="F25" s="44"/>
    </row>
    <row r="26" spans="1:6" x14ac:dyDescent="0.35">
      <c r="F26" s="44"/>
    </row>
    <row r="27" spans="1:6" x14ac:dyDescent="0.35">
      <c r="A27" s="6" t="s">
        <v>17</v>
      </c>
      <c r="F27" s="44"/>
    </row>
    <row r="28" spans="1:6" x14ac:dyDescent="0.35">
      <c r="B28" s="1"/>
      <c r="F28" s="44"/>
    </row>
    <row r="29" spans="1:6" x14ac:dyDescent="0.35">
      <c r="B29" s="8"/>
      <c r="F29" s="44"/>
    </row>
    <row r="30" spans="1:6" x14ac:dyDescent="0.35">
      <c r="B30" s="1">
        <f>SUM(B28:B29)</f>
        <v>0</v>
      </c>
      <c r="F30" s="44"/>
    </row>
    <row r="31" spans="1:6" x14ac:dyDescent="0.35">
      <c r="B31" s="1"/>
      <c r="F31" s="44"/>
    </row>
    <row r="32" spans="1:6" x14ac:dyDescent="0.35">
      <c r="B32" s="8"/>
      <c r="F32" s="44"/>
    </row>
    <row r="33" spans="2:6" x14ac:dyDescent="0.35">
      <c r="B33" s="1">
        <f>SUM(B31:B32)</f>
        <v>0</v>
      </c>
      <c r="F33" s="44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44" bestFit="1" customWidth="1"/>
    <col min="7" max="7" width="13.6328125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38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30447.66</v>
      </c>
    </row>
    <row r="7" spans="1:7" x14ac:dyDescent="0.35">
      <c r="A7" t="s">
        <v>1</v>
      </c>
    </row>
    <row r="8" spans="1:7" x14ac:dyDescent="0.35">
      <c r="B8" t="s">
        <v>11</v>
      </c>
    </row>
    <row r="9" spans="1:7" x14ac:dyDescent="0.35">
      <c r="B9" t="s">
        <v>12</v>
      </c>
      <c r="F9" s="44">
        <v>102.81</v>
      </c>
    </row>
    <row r="11" spans="1:7" x14ac:dyDescent="0.35">
      <c r="A11" t="s">
        <v>5</v>
      </c>
    </row>
    <row r="12" spans="1:7" x14ac:dyDescent="0.35">
      <c r="B12" t="s">
        <v>82</v>
      </c>
      <c r="F12" s="46"/>
    </row>
    <row r="14" spans="1:7" x14ac:dyDescent="0.35">
      <c r="A14" t="s">
        <v>110</v>
      </c>
      <c r="F14" s="49">
        <f>SUM(F5:F12)</f>
        <v>30550.47</v>
      </c>
    </row>
    <row r="17" spans="1:11" x14ac:dyDescent="0.35">
      <c r="A17" t="s">
        <v>14</v>
      </c>
      <c r="F17" s="44">
        <v>30550.47</v>
      </c>
      <c r="K17" s="5"/>
    </row>
    <row r="19" spans="1:11" x14ac:dyDescent="0.35">
      <c r="A19" t="s">
        <v>15</v>
      </c>
      <c r="F19" s="44">
        <v>0</v>
      </c>
    </row>
    <row r="20" spans="1:11" x14ac:dyDescent="0.35">
      <c r="K20" s="5"/>
    </row>
    <row r="21" spans="1:11" x14ac:dyDescent="0.35">
      <c r="A21" t="s">
        <v>16</v>
      </c>
      <c r="F21" s="46">
        <f>-B30</f>
        <v>0</v>
      </c>
    </row>
    <row r="23" spans="1:11" x14ac:dyDescent="0.35">
      <c r="A23" t="s">
        <v>111</v>
      </c>
      <c r="F23" s="49">
        <f>SUM(F17:F21)</f>
        <v>30550.47</v>
      </c>
      <c r="K23" s="5"/>
    </row>
    <row r="27" spans="1:11" x14ac:dyDescent="0.35">
      <c r="A27" s="6" t="s">
        <v>17</v>
      </c>
    </row>
    <row r="28" spans="1:11" x14ac:dyDescent="0.35">
      <c r="B28" s="1"/>
      <c r="K28" s="5"/>
    </row>
    <row r="29" spans="1:11" x14ac:dyDescent="0.35">
      <c r="B29" s="8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8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B29" sqref="B29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44" bestFit="1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10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55487.9</v>
      </c>
    </row>
    <row r="6" spans="1:7" x14ac:dyDescent="0.35">
      <c r="A6" s="12"/>
    </row>
    <row r="7" spans="1:7" x14ac:dyDescent="0.35">
      <c r="A7" t="s">
        <v>1</v>
      </c>
    </row>
    <row r="8" spans="1:7" x14ac:dyDescent="0.35">
      <c r="B8" t="s">
        <v>11</v>
      </c>
      <c r="F8" s="44">
        <v>6082.5</v>
      </c>
    </row>
    <row r="9" spans="1:7" x14ac:dyDescent="0.35">
      <c r="B9" t="s">
        <v>12</v>
      </c>
      <c r="F9" s="44">
        <v>190.92</v>
      </c>
    </row>
    <row r="11" spans="1:7" x14ac:dyDescent="0.35">
      <c r="A11" t="s">
        <v>5</v>
      </c>
    </row>
    <row r="12" spans="1:7" x14ac:dyDescent="0.35">
      <c r="B12" t="s">
        <v>13</v>
      </c>
      <c r="F12" s="46">
        <v>-1321</v>
      </c>
    </row>
    <row r="14" spans="1:7" x14ac:dyDescent="0.35">
      <c r="A14" t="s">
        <v>110</v>
      </c>
      <c r="F14" s="49">
        <f>SUM(F5:F12)</f>
        <v>60440.32</v>
      </c>
    </row>
    <row r="17" spans="1:6" x14ac:dyDescent="0.35">
      <c r="A17" t="s">
        <v>14</v>
      </c>
      <c r="F17" s="44">
        <v>60440.32</v>
      </c>
    </row>
    <row r="19" spans="1:6" x14ac:dyDescent="0.35">
      <c r="A19" t="s">
        <v>15</v>
      </c>
      <c r="F19" s="44">
        <f>E32</f>
        <v>0</v>
      </c>
    </row>
    <row r="21" spans="1:6" x14ac:dyDescent="0.35">
      <c r="A21" t="s">
        <v>16</v>
      </c>
      <c r="F21" s="46">
        <f>-B32</f>
        <v>0</v>
      </c>
    </row>
    <row r="23" spans="1:6" x14ac:dyDescent="0.35">
      <c r="A23" t="s">
        <v>111</v>
      </c>
      <c r="F23" s="49">
        <f>SUM(F17:F21)</f>
        <v>60440.32</v>
      </c>
    </row>
    <row r="27" spans="1:6" x14ac:dyDescent="0.35">
      <c r="A27" s="6" t="s">
        <v>17</v>
      </c>
      <c r="D27" s="17" t="s">
        <v>26</v>
      </c>
    </row>
    <row r="28" spans="1:6" x14ac:dyDescent="0.35">
      <c r="A28">
        <v>219</v>
      </c>
      <c r="B28" s="1" t="s">
        <v>99</v>
      </c>
      <c r="D28" s="5"/>
      <c r="E28" s="1"/>
    </row>
    <row r="29" spans="1:6" x14ac:dyDescent="0.35">
      <c r="A29" s="5"/>
      <c r="B29" s="1"/>
      <c r="D29" s="5"/>
      <c r="E29" s="1"/>
    </row>
    <row r="30" spans="1:6" x14ac:dyDescent="0.35">
      <c r="A30" s="5"/>
      <c r="B30" s="4"/>
      <c r="D30" s="5"/>
      <c r="E30" s="37"/>
    </row>
    <row r="31" spans="1:6" x14ac:dyDescent="0.35">
      <c r="B31" s="1"/>
    </row>
    <row r="32" spans="1:6" x14ac:dyDescent="0.35">
      <c r="B32" s="1">
        <f>SUM(B28:B31)</f>
        <v>0</v>
      </c>
      <c r="E32" s="1">
        <f>SUM(E28:E31)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44" bestFit="1" customWidth="1"/>
  </cols>
  <sheetData>
    <row r="1" spans="1:7" ht="18.5" x14ac:dyDescent="0.45">
      <c r="A1" s="80">
        <v>45382</v>
      </c>
      <c r="B1" s="80"/>
      <c r="C1" s="80"/>
      <c r="D1" s="80"/>
      <c r="E1" s="80"/>
      <c r="F1" s="80"/>
      <c r="G1" s="80"/>
    </row>
    <row r="2" spans="1:7" ht="18.5" x14ac:dyDescent="0.45">
      <c r="A2" s="80" t="s">
        <v>18</v>
      </c>
      <c r="B2" s="80"/>
      <c r="C2" s="80"/>
      <c r="D2" s="80"/>
      <c r="E2" s="80"/>
      <c r="F2" s="80"/>
      <c r="G2" s="80"/>
    </row>
    <row r="5" spans="1:7" x14ac:dyDescent="0.35">
      <c r="A5" t="s">
        <v>109</v>
      </c>
      <c r="F5" s="44">
        <v>151594.78</v>
      </c>
    </row>
    <row r="7" spans="1:7" x14ac:dyDescent="0.35">
      <c r="A7" t="s">
        <v>1</v>
      </c>
    </row>
    <row r="8" spans="1:7" x14ac:dyDescent="0.35">
      <c r="B8" t="s">
        <v>11</v>
      </c>
    </row>
    <row r="9" spans="1:7" x14ac:dyDescent="0.35">
      <c r="B9" t="s">
        <v>12</v>
      </c>
      <c r="F9" s="44">
        <v>511.89</v>
      </c>
    </row>
    <row r="11" spans="1:7" x14ac:dyDescent="0.35">
      <c r="A11" t="s">
        <v>5</v>
      </c>
    </row>
    <row r="12" spans="1:7" x14ac:dyDescent="0.35">
      <c r="B12" t="s">
        <v>13</v>
      </c>
      <c r="F12" s="46">
        <v>0</v>
      </c>
    </row>
    <row r="14" spans="1:7" x14ac:dyDescent="0.35">
      <c r="A14" t="s">
        <v>110</v>
      </c>
      <c r="F14" s="49">
        <f>SUM(F5:F12)</f>
        <v>152106.67000000001</v>
      </c>
    </row>
    <row r="17" spans="1:6" x14ac:dyDescent="0.35">
      <c r="A17" t="s">
        <v>14</v>
      </c>
      <c r="F17" s="44">
        <v>152106.67000000001</v>
      </c>
    </row>
    <row r="19" spans="1:6" x14ac:dyDescent="0.35">
      <c r="A19" t="s">
        <v>15</v>
      </c>
      <c r="F19" s="44">
        <v>0</v>
      </c>
    </row>
    <row r="21" spans="1:6" x14ac:dyDescent="0.35">
      <c r="A21" t="s">
        <v>16</v>
      </c>
      <c r="F21" s="46">
        <f>-B30</f>
        <v>0</v>
      </c>
    </row>
    <row r="23" spans="1:6" x14ac:dyDescent="0.35">
      <c r="A23" t="s">
        <v>111</v>
      </c>
      <c r="F23" s="49">
        <f>SUM(F17:F21)</f>
        <v>152106.67000000001</v>
      </c>
    </row>
    <row r="27" spans="1:6" x14ac:dyDescent="0.35">
      <c r="A27" s="6" t="s">
        <v>17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MARCH SUMMARY</vt:lpstr>
      <vt:lpstr>Gen'l Operating</vt:lpstr>
      <vt:lpstr>Outstanding - MAR</vt:lpstr>
      <vt:lpstr>MMA</vt:lpstr>
      <vt:lpstr>1913 Library</vt:lpstr>
      <vt:lpstr>Ag Comm</vt:lpstr>
      <vt:lpstr>ARPA</vt:lpstr>
      <vt:lpstr>Bldg. Insp</vt:lpstr>
      <vt:lpstr>Conservation</vt:lpstr>
      <vt:lpstr>Const. Debris</vt:lpstr>
      <vt:lpstr>Const Debris MMA</vt:lpstr>
      <vt:lpstr>Impact Fees</vt:lpstr>
      <vt:lpstr>Old Home Day</vt:lpstr>
      <vt:lpstr>PZ Escrow</vt:lpstr>
      <vt:lpstr>Police Detail</vt:lpstr>
      <vt:lpstr>Recycle</vt:lpstr>
      <vt:lpstr>Recycling Invest</vt:lpstr>
      <vt:lpstr>Sewer Users</vt:lpstr>
      <vt:lpstr>Town Forest</vt:lpstr>
      <vt:lpstr>'Outstanding - MAR'!Print_Area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2024-04-11T14:07:55Z</cp:lastPrinted>
  <dcterms:created xsi:type="dcterms:W3CDTF">2019-03-19T00:37:24Z</dcterms:created>
  <dcterms:modified xsi:type="dcterms:W3CDTF">2024-04-11T14:15:35Z</dcterms:modified>
</cp:coreProperties>
</file>