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lla\Documents\Boscawen Treasurer\2023\06Jun2023\"/>
    </mc:Choice>
  </mc:AlternateContent>
  <xr:revisionPtr revIDLastSave="0" documentId="13_ncr:1_{3AAEFAFF-913D-4270-9753-F51B2AE6B932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MAY SUMMARY" sheetId="29" r:id="rId1"/>
    <sheet name="Gen'l Operating" sheetId="30" r:id="rId2"/>
    <sheet name="Outstanding - JUNE" sheetId="31" r:id="rId3"/>
    <sheet name="MMAs" sheetId="2" r:id="rId4"/>
    <sheet name="1913 Library" sheetId="14" r:id="rId5"/>
    <sheet name="Ag Comm" sheetId="32" r:id="rId6"/>
    <sheet name="ARPA" sheetId="27" r:id="rId7"/>
    <sheet name="Bldg. Insp" sheetId="4" r:id="rId8"/>
    <sheet name="Conservation" sheetId="5" r:id="rId9"/>
    <sheet name="Const. Debris" sheetId="6" r:id="rId10"/>
    <sheet name="Impact Fees" sheetId="7" r:id="rId11"/>
    <sheet name="Old Home Day" sheetId="8" r:id="rId12"/>
    <sheet name="PZ Escrow" sheetId="9" r:id="rId13"/>
    <sheet name="Police Detail" sheetId="10" r:id="rId14"/>
    <sheet name="Recycle" sheetId="11" r:id="rId15"/>
    <sheet name="Recycling MMA" sheetId="16" r:id="rId16"/>
    <sheet name="Sewer Users" sheetId="12" r:id="rId17"/>
    <sheet name="Town Forest" sheetId="13" r:id="rId18"/>
    <sheet name="CDs - Sewer, Const Debris" sheetId="15" r:id="rId19"/>
  </sheets>
  <definedNames>
    <definedName name="_xlnm.Print_Area" localSheetId="2">'Outstanding - JUNE'!$A$1:$H$82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5" l="1"/>
  <c r="B27" i="29"/>
  <c r="B26" i="29"/>
  <c r="B25" i="29"/>
  <c r="B22" i="29"/>
  <c r="B18" i="29"/>
  <c r="B20" i="29"/>
  <c r="B19" i="29"/>
  <c r="H7" i="29"/>
  <c r="B32" i="29"/>
  <c r="B33" i="29"/>
  <c r="B34" i="29"/>
  <c r="B36" i="29"/>
  <c r="B39" i="29"/>
  <c r="B40" i="29"/>
  <c r="B33" i="32"/>
  <c r="B30" i="32"/>
  <c r="F21" i="32" s="1"/>
  <c r="F23" i="32" s="1"/>
  <c r="F14" i="32"/>
  <c r="C66" i="31"/>
  <c r="E35" i="15"/>
  <c r="K35" i="15"/>
  <c r="E14" i="15"/>
  <c r="K21" i="29"/>
  <c r="C20" i="31"/>
  <c r="H39" i="30" s="1"/>
  <c r="H19" i="30"/>
  <c r="E32" i="6"/>
  <c r="F20" i="6" s="1"/>
  <c r="B5" i="29"/>
  <c r="F14" i="9"/>
  <c r="E31" i="8"/>
  <c r="F28" i="31"/>
  <c r="C69" i="31" s="1"/>
  <c r="K28" i="30"/>
  <c r="G21" i="30" s="1"/>
  <c r="H31" i="30" s="1"/>
  <c r="B37" i="29" l="1"/>
  <c r="B23" i="29"/>
  <c r="B28" i="29"/>
  <c r="C68" i="31"/>
  <c r="C70" i="31" s="1"/>
  <c r="H41" i="30" s="1"/>
  <c r="H47" i="30" s="1"/>
  <c r="H33" i="30"/>
  <c r="J34" i="30" s="1"/>
  <c r="K54" i="29" l="1"/>
  <c r="K53" i="29"/>
  <c r="K50" i="29"/>
  <c r="K49" i="29"/>
  <c r="K48" i="29"/>
  <c r="K47" i="29"/>
  <c r="K27" i="29"/>
  <c r="K23" i="29"/>
  <c r="K22" i="29"/>
  <c r="K20" i="29"/>
  <c r="K19" i="29"/>
  <c r="K18" i="29"/>
  <c r="K12" i="29"/>
  <c r="K11" i="29"/>
  <c r="K8" i="29"/>
  <c r="K7" i="29"/>
  <c r="K6" i="29"/>
  <c r="K5" i="29"/>
  <c r="H52" i="29"/>
  <c r="H49" i="29"/>
  <c r="H48" i="29"/>
  <c r="H47" i="29"/>
  <c r="H46" i="29"/>
  <c r="H45" i="29"/>
  <c r="H39" i="29"/>
  <c r="H38" i="29"/>
  <c r="H35" i="29"/>
  <c r="H34" i="29"/>
  <c r="H33" i="29"/>
  <c r="H32" i="29"/>
  <c r="H26" i="29"/>
  <c r="H25" i="29"/>
  <c r="H21" i="29"/>
  <c r="H20" i="29"/>
  <c r="H19" i="29"/>
  <c r="H18" i="29"/>
  <c r="H11" i="29"/>
  <c r="H8" i="29"/>
  <c r="H6" i="29"/>
  <c r="H5" i="29"/>
  <c r="E49" i="29"/>
  <c r="E53" i="29"/>
  <c r="E54" i="29"/>
  <c r="E50" i="29"/>
  <c r="E48" i="29"/>
  <c r="E47" i="29"/>
  <c r="E26" i="29"/>
  <c r="E22" i="29"/>
  <c r="E21" i="29"/>
  <c r="E20" i="29"/>
  <c r="E19" i="29"/>
  <c r="E18" i="29"/>
  <c r="E12" i="29"/>
  <c r="E11" i="29"/>
  <c r="E8" i="29"/>
  <c r="E7" i="29"/>
  <c r="E6" i="29"/>
  <c r="E5" i="29"/>
  <c r="E32" i="4"/>
  <c r="F19" i="4" s="1"/>
  <c r="B53" i="29"/>
  <c r="B50" i="29"/>
  <c r="B48" i="29"/>
  <c r="B47" i="29"/>
  <c r="B46" i="29"/>
  <c r="B12" i="29"/>
  <c r="B11" i="29"/>
  <c r="B7" i="29"/>
  <c r="B8" i="29"/>
  <c r="B6" i="29"/>
  <c r="K43" i="29"/>
  <c r="E43" i="29"/>
  <c r="E24" i="29" l="1"/>
  <c r="H23" i="29"/>
  <c r="H9" i="29"/>
  <c r="B51" i="29"/>
  <c r="K51" i="29"/>
  <c r="E51" i="29"/>
  <c r="K25" i="29"/>
  <c r="K9" i="29"/>
  <c r="H50" i="29"/>
  <c r="H36" i="29"/>
  <c r="E9" i="29"/>
  <c r="B9" i="29"/>
  <c r="F19" i="8" l="1"/>
  <c r="H12" i="29" s="1"/>
  <c r="B30" i="5"/>
  <c r="B31" i="8" l="1"/>
  <c r="F21" i="8" s="1"/>
  <c r="H13" i="29" s="1"/>
  <c r="H14" i="29" s="1"/>
  <c r="E35" i="12" l="1"/>
  <c r="B33" i="27" l="1"/>
  <c r="B30" i="27"/>
  <c r="F21" i="27" s="1"/>
  <c r="F14" i="27"/>
  <c r="F23" i="27" l="1"/>
  <c r="B41" i="29"/>
  <c r="B42" i="29" s="1"/>
  <c r="F22" i="12"/>
  <c r="K28" i="29" s="1"/>
  <c r="E32" i="11" l="1"/>
  <c r="F20" i="11" l="1"/>
  <c r="H53" i="29" s="1"/>
  <c r="B54" i="29"/>
  <c r="E27" i="29" l="1"/>
  <c r="B32" i="9" l="1"/>
  <c r="J32" i="2" l="1"/>
  <c r="F28" i="2" s="1"/>
  <c r="B32" i="6"/>
  <c r="F22" i="6" s="1"/>
  <c r="E28" i="29" s="1"/>
  <c r="E30" i="29" s="1"/>
  <c r="J27" i="2" l="1"/>
  <c r="F26" i="2" s="1"/>
  <c r="B33" i="12" l="1"/>
  <c r="F16" i="12" l="1"/>
  <c r="B30" i="13" l="1"/>
  <c r="F21" i="13" s="1"/>
  <c r="K55" i="29" s="1"/>
  <c r="K56" i="29" s="1"/>
  <c r="F14" i="4"/>
  <c r="B30" i="14" l="1"/>
  <c r="F21" i="14" s="1"/>
  <c r="F14" i="14"/>
  <c r="F23" i="14" l="1"/>
  <c r="B13" i="29"/>
  <c r="B14" i="29" s="1"/>
  <c r="J9" i="2"/>
  <c r="F8" i="2" s="1"/>
  <c r="B30" i="7"/>
  <c r="F21" i="7" s="1"/>
  <c r="E55" i="29" s="1"/>
  <c r="E56" i="29" s="1"/>
  <c r="B33" i="14" l="1"/>
  <c r="F23" i="13"/>
  <c r="F14" i="13"/>
  <c r="F24" i="12"/>
  <c r="K29" i="29" s="1"/>
  <c r="K30" i="29" s="1"/>
  <c r="F20" i="16"/>
  <c r="F13" i="16"/>
  <c r="B32" i="11"/>
  <c r="F22" i="11" s="1"/>
  <c r="F15" i="11"/>
  <c r="B30" i="10"/>
  <c r="F21" i="10"/>
  <c r="H40" i="29" s="1"/>
  <c r="H41" i="29" s="1"/>
  <c r="F14" i="10"/>
  <c r="F21" i="9"/>
  <c r="F23" i="8"/>
  <c r="F14" i="8"/>
  <c r="F23" i="7"/>
  <c r="F14" i="7"/>
  <c r="F24" i="6"/>
  <c r="F15" i="6"/>
  <c r="F21" i="5"/>
  <c r="F14" i="5"/>
  <c r="B32" i="4"/>
  <c r="F21" i="4" s="1"/>
  <c r="J14" i="2"/>
  <c r="F10" i="2" s="1"/>
  <c r="F22" i="16" l="1"/>
  <c r="K13" i="29"/>
  <c r="K14" i="29" s="1"/>
  <c r="F23" i="10"/>
  <c r="F24" i="11"/>
  <c r="H54" i="29"/>
  <c r="H55" i="29" s="1"/>
  <c r="F23" i="9"/>
  <c r="H27" i="29"/>
  <c r="H28" i="29" s="1"/>
  <c r="F23" i="5"/>
  <c r="E13" i="29"/>
  <c r="E14" i="29" s="1"/>
  <c r="F23" i="4"/>
  <c r="B55" i="29"/>
  <c r="B56" i="29" s="1"/>
  <c r="F32" i="2"/>
  <c r="F14" i="2"/>
  <c r="F26" i="12"/>
</calcChain>
</file>

<file path=xl/sharedStrings.xml><?xml version="1.0" encoding="utf-8"?>
<sst xmlns="http://schemas.openxmlformats.org/spreadsheetml/2006/main" count="472" uniqueCount="158">
  <si>
    <t>GENERAL OPERATING ACCOUNT</t>
  </si>
  <si>
    <t>Add:</t>
  </si>
  <si>
    <t>Deposits - Finance Director</t>
  </si>
  <si>
    <t xml:space="preserve">Deposits - Tax Collector </t>
  </si>
  <si>
    <t>Deposits - Town Clerk</t>
  </si>
  <si>
    <t>Less:</t>
  </si>
  <si>
    <t>Money Market #1</t>
  </si>
  <si>
    <t>Money Market #2</t>
  </si>
  <si>
    <r>
      <t xml:space="preserve">Transfer </t>
    </r>
    <r>
      <rPr>
        <b/>
        <sz val="11"/>
        <color theme="1"/>
        <rFont val="Calibri"/>
        <family val="2"/>
        <scheme val="minor"/>
      </rPr>
      <t>from</t>
    </r>
    <r>
      <rPr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</si>
  <si>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Operating Acct.</t>
    </r>
  </si>
  <si>
    <t>Interest Earned</t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</si>
  <si>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to</t>
    </r>
    <r>
      <rPr>
        <u/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</si>
  <si>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from</t>
    </r>
    <r>
      <rPr>
        <u/>
        <sz val="11"/>
        <color theme="1"/>
        <rFont val="Calibri"/>
        <family val="2"/>
        <scheme val="minor"/>
      </rPr>
      <t xml:space="preserve"> Operating Acct.</t>
    </r>
  </si>
  <si>
    <t>BUILDING INSPECTION ACCOUNT</t>
  </si>
  <si>
    <t>Deposits</t>
  </si>
  <si>
    <t>Interest</t>
  </si>
  <si>
    <t>Checks Written</t>
  </si>
  <si>
    <t>Bank Balance</t>
  </si>
  <si>
    <t>Add: Deposits in Transit</t>
  </si>
  <si>
    <t>Less: Outstanding Checks</t>
  </si>
  <si>
    <t>O/S Checks</t>
  </si>
  <si>
    <t>CONSERVATION</t>
  </si>
  <si>
    <t>CONSTRUCTION DEBRIS</t>
  </si>
  <si>
    <t>IMPACT FEES</t>
  </si>
  <si>
    <t>OLD HOME DAY</t>
  </si>
  <si>
    <t>PLANNING / ZONING ESCROW</t>
  </si>
  <si>
    <t>POLICE DETAIL</t>
  </si>
  <si>
    <t>RECYCLING FUND</t>
  </si>
  <si>
    <t>SEWER USERS FUND</t>
  </si>
  <si>
    <t>Deposits - Tax Collector</t>
  </si>
  <si>
    <t>Deposits in Transit</t>
  </si>
  <si>
    <t>TOWN FOREST FUND</t>
  </si>
  <si>
    <t>1913 LIBRARY</t>
  </si>
  <si>
    <t>CERTIFICATES OF DEPOSIT</t>
  </si>
  <si>
    <t>Construction Debris CD</t>
  </si>
  <si>
    <t>Interest:</t>
  </si>
  <si>
    <t>Sewer Users Fund CD</t>
  </si>
  <si>
    <t>Initial Deposit</t>
  </si>
  <si>
    <t>RECYCLING MONEY MARKET ACCOUNT</t>
  </si>
  <si>
    <t>Checks</t>
  </si>
  <si>
    <t>Outstanding Checks</t>
  </si>
  <si>
    <t>AP</t>
  </si>
  <si>
    <t>PR</t>
  </si>
  <si>
    <t>O/S Deposits</t>
  </si>
  <si>
    <t>ACH Transfers to State of NH - DMV</t>
  </si>
  <si>
    <t>Deposits In Transit</t>
  </si>
  <si>
    <t>A/P</t>
  </si>
  <si>
    <t>Electronic Payments</t>
  </si>
  <si>
    <t>Deposits - Finance</t>
  </si>
  <si>
    <t>`</t>
  </si>
  <si>
    <t xml:space="preserve"> </t>
  </si>
  <si>
    <t xml:space="preserve">Transfer In from Money Market Accts </t>
  </si>
  <si>
    <t>ARPA Funds</t>
  </si>
  <si>
    <t xml:space="preserve">Town of Boscawen - All other accounts reconciliation   </t>
  </si>
  <si>
    <t>1913 Library</t>
  </si>
  <si>
    <t>Acct 2865</t>
  </si>
  <si>
    <t xml:space="preserve">Construction Debris  </t>
  </si>
  <si>
    <t>Acct 2417</t>
  </si>
  <si>
    <t>Planning/Zoning Escrow</t>
  </si>
  <si>
    <t>Acct 0172</t>
  </si>
  <si>
    <t>Sewer Users Fund</t>
  </si>
  <si>
    <t>Acct 5719</t>
  </si>
  <si>
    <t>Beginning Balance</t>
  </si>
  <si>
    <t>Add Deposits</t>
  </si>
  <si>
    <t>Add Deposits - Tax Coll</t>
  </si>
  <si>
    <t xml:space="preserve">   "    Interest</t>
  </si>
  <si>
    <t xml:space="preserve">   "    Electronic Payments</t>
  </si>
  <si>
    <t>Less checks</t>
  </si>
  <si>
    <t xml:space="preserve">   "   Interest</t>
  </si>
  <si>
    <t>Ending Balance</t>
  </si>
  <si>
    <t>Balance per Bank</t>
  </si>
  <si>
    <t>Less O/S checks</t>
  </si>
  <si>
    <t>Deposit in Transit</t>
  </si>
  <si>
    <t>Balance per bank</t>
  </si>
  <si>
    <t>Reconciled Bank</t>
  </si>
  <si>
    <t>Less O/S Checks</t>
  </si>
  <si>
    <t>Acct 3919</t>
  </si>
  <si>
    <t>Construction Debris CD   67755114</t>
  </si>
  <si>
    <t xml:space="preserve">Police Special Detail  </t>
  </si>
  <si>
    <t>Acct 5565</t>
  </si>
  <si>
    <t>Beginning balance</t>
  </si>
  <si>
    <t>Sewer Fund CD   67114211</t>
  </si>
  <si>
    <t xml:space="preserve">Building Inspector </t>
  </si>
  <si>
    <t>Acct 5965</t>
  </si>
  <si>
    <t xml:space="preserve">Impact Fees  </t>
  </si>
  <si>
    <t>Acct 4719</t>
  </si>
  <si>
    <t>Recycling Fund</t>
  </si>
  <si>
    <t>Acct 2017</t>
  </si>
  <si>
    <t xml:space="preserve">Town Forest Fund </t>
  </si>
  <si>
    <t>Acct 5119</t>
  </si>
  <si>
    <t xml:space="preserve">   "   Electronic Payments</t>
  </si>
  <si>
    <t>Deposit in transit</t>
  </si>
  <si>
    <t>Conservation Commission</t>
  </si>
  <si>
    <t>Acct 5419</t>
  </si>
  <si>
    <t>Old Home Day</t>
  </si>
  <si>
    <t>Acct 4192</t>
  </si>
  <si>
    <t xml:space="preserve">Recycling MMA  </t>
  </si>
  <si>
    <t>Acct 1219</t>
  </si>
  <si>
    <t>Ending balance</t>
  </si>
  <si>
    <t xml:space="preserve">Add: Deposits in Transit </t>
  </si>
  <si>
    <t xml:space="preserve">Outstanding ACH to State of NH </t>
  </si>
  <si>
    <t>Transfers to Operating</t>
  </si>
  <si>
    <t>Transfers from ARPA</t>
  </si>
  <si>
    <t>NHRS payments</t>
  </si>
  <si>
    <t>Sewer Transfers</t>
  </si>
  <si>
    <t>.</t>
  </si>
  <si>
    <r>
      <t xml:space="preserve">182 days at 0.10% - maturity </t>
    </r>
    <r>
      <rPr>
        <sz val="11"/>
        <color rgb="FFFF0000"/>
        <rFont val="Calibri"/>
        <family val="2"/>
        <scheme val="minor"/>
      </rPr>
      <t>2/27/2023</t>
    </r>
  </si>
  <si>
    <t>Total Deposits in Transit</t>
  </si>
  <si>
    <r>
      <t xml:space="preserve">91 days at 0.10% - maturity </t>
    </r>
    <r>
      <rPr>
        <sz val="11"/>
        <color rgb="FFFF0000"/>
        <rFont val="Calibri"/>
        <family val="2"/>
        <scheme val="minor"/>
      </rPr>
      <t>1/27/23</t>
    </r>
  </si>
  <si>
    <t>Outstanding Sewer Transfer</t>
  </si>
  <si>
    <t>Add Sewer Transfers</t>
  </si>
  <si>
    <t>Add Deposits - Finance</t>
  </si>
  <si>
    <t>Balance at 12/31/2022</t>
  </si>
  <si>
    <t>Transfers out to Money Market Accts</t>
  </si>
  <si>
    <r>
      <t xml:space="preserve">182 days at 0.10% - maturity </t>
    </r>
    <r>
      <rPr>
        <sz val="11"/>
        <color rgb="FFFF0000"/>
        <rFont val="Calibri"/>
        <family val="2"/>
        <scheme val="minor"/>
      </rPr>
      <t>7/28/23</t>
    </r>
  </si>
  <si>
    <t>182 days @ 0.10% - maturity 7/28/23</t>
  </si>
  <si>
    <t>1/31/2023 interest</t>
  </si>
  <si>
    <t>Balance at 2/28/2023</t>
  </si>
  <si>
    <r>
      <t xml:space="preserve">182 days at 0.10% - maturity </t>
    </r>
    <r>
      <rPr>
        <sz val="11"/>
        <color rgb="FFFF0000"/>
        <rFont val="Calibri"/>
        <family val="2"/>
        <scheme val="minor"/>
      </rPr>
      <t>8/28/2023</t>
    </r>
  </si>
  <si>
    <t>182 days @0.10% - maturity 8/28/2023</t>
  </si>
  <si>
    <t>2/28/2023 interest</t>
  </si>
  <si>
    <t>CD Value 2/28/2023</t>
  </si>
  <si>
    <t>Balance at 3/31/2023</t>
  </si>
  <si>
    <t>3/31/2023 interest</t>
  </si>
  <si>
    <t>Health Insurance Reimbursements</t>
  </si>
  <si>
    <t>AGRICULTURE COMMISSION</t>
  </si>
  <si>
    <t>Agriculture Commission</t>
  </si>
  <si>
    <t>Acct 9719</t>
  </si>
  <si>
    <t>4/28/2023 interest</t>
  </si>
  <si>
    <t xml:space="preserve">  " Interest</t>
  </si>
  <si>
    <t>5/31/2023 interest</t>
  </si>
  <si>
    <t>NSF Receipt 108</t>
  </si>
  <si>
    <t>6/30/2023 interest</t>
  </si>
  <si>
    <t>Book Balance at 6/1/2023</t>
  </si>
  <si>
    <t>Book Balance at 6/30/2023</t>
  </si>
  <si>
    <t>Adjusted Bank Balance at 6/30/2023</t>
  </si>
  <si>
    <t>void</t>
  </si>
  <si>
    <t>Void ck</t>
  </si>
  <si>
    <t>Add voided check</t>
  </si>
  <si>
    <t>Bank Balance at 6/30/2023</t>
  </si>
  <si>
    <t>Trans</t>
  </si>
  <si>
    <t>Void</t>
  </si>
  <si>
    <t>Stale</t>
  </si>
  <si>
    <t>TAX 203</t>
  </si>
  <si>
    <t>TAX 204</t>
  </si>
  <si>
    <t>TAX 206</t>
  </si>
  <si>
    <t>TC 125</t>
  </si>
  <si>
    <t>TC 126</t>
  </si>
  <si>
    <t>TC 127</t>
  </si>
  <si>
    <t>Tax Credit Card NSF</t>
  </si>
  <si>
    <t>6/2 PR</t>
  </si>
  <si>
    <t>6/9 PR</t>
  </si>
  <si>
    <t>6/16 PR</t>
  </si>
  <si>
    <t>6/23 PR</t>
  </si>
  <si>
    <t>6/30 PR</t>
  </si>
  <si>
    <t>Kate, 6/30</t>
  </si>
  <si>
    <t>Undocumented Deposit</t>
  </si>
  <si>
    <t>Designated Stale Checks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</si>
</sst>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mmmm\ d\,\ yyyy;@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 diagonalUp="1">
      <left/>
      <right/>
      <top/>
      <bottom/>
      <diagonal style="dashed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93">
    <xf numFmtId="0" fontId="0" fillId="0" borderId="0" xfId="0"/>
    <xf numFmtId="40" fontId="0" fillId="0" borderId="0" xfId="0" applyNumberFormat="1"/>
    <xf numFmtId="8" fontId="0" fillId="0" borderId="0" xfId="0" applyNumberFormat="1"/>
    <xf numFmtId="0" fontId="3" fillId="0" borderId="0" xfId="0" applyFont="1"/>
    <xf numFmtId="40" fontId="0" fillId="0" borderId="1" xfId="0" applyNumberFormat="1" applyBorder="1"/>
    <xf numFmtId="8" fontId="2" fillId="0" borderId="0" xfId="0" applyNumberFormat="1" applyFont="1"/>
    <xf numFmtId="14" fontId="0" fillId="0" borderId="0" xfId="0" applyNumberFormat="1"/>
    <xf numFmtId="0" fontId="5" fillId="0" borderId="0" xfId="0" applyFont="1"/>
    <xf numFmtId="0" fontId="0" fillId="2" borderId="0" xfId="0" applyFill="1"/>
    <xf numFmtId="0" fontId="0" fillId="0" borderId="1" xfId="0" applyBorder="1"/>
    <xf numFmtId="0" fontId="2" fillId="0" borderId="0" xfId="0" applyFont="1"/>
    <xf numFmtId="14" fontId="3" fillId="0" borderId="0" xfId="0" applyNumberFormat="1" applyFont="1"/>
    <xf numFmtId="1" fontId="0" fillId="0" borderId="0" xfId="0" applyNumberFormat="1"/>
    <xf numFmtId="0" fontId="7" fillId="0" borderId="0" xfId="0" applyFont="1"/>
    <xf numFmtId="40" fontId="8" fillId="0" borderId="0" xfId="0" applyNumberFormat="1" applyFont="1"/>
    <xf numFmtId="16" fontId="0" fillId="0" borderId="0" xfId="0" applyNumberFormat="1"/>
    <xf numFmtId="14" fontId="0" fillId="0" borderId="0" xfId="0" applyNumberFormat="1" applyAlignment="1">
      <alignment horizontal="center"/>
    </xf>
    <xf numFmtId="40" fontId="2" fillId="0" borderId="0" xfId="0" applyNumberFormat="1" applyFont="1"/>
    <xf numFmtId="0" fontId="5" fillId="0" borderId="1" xfId="0" applyFont="1" applyBorder="1"/>
    <xf numFmtId="164" fontId="0" fillId="0" borderId="0" xfId="0" applyNumberFormat="1"/>
    <xf numFmtId="0" fontId="4" fillId="0" borderId="0" xfId="0" applyFont="1"/>
    <xf numFmtId="165" fontId="4" fillId="0" borderId="0" xfId="0" applyNumberFormat="1" applyFont="1" applyAlignment="1">
      <alignment horizontal="center"/>
    </xf>
    <xf numFmtId="17" fontId="0" fillId="0" borderId="0" xfId="0" applyNumberFormat="1"/>
    <xf numFmtId="0" fontId="0" fillId="0" borderId="3" xfId="0" applyBorder="1"/>
    <xf numFmtId="0" fontId="0" fillId="0" borderId="4" xfId="0" applyBorder="1"/>
    <xf numFmtId="166" fontId="0" fillId="0" borderId="5" xfId="0" applyNumberFormat="1" applyBorder="1"/>
    <xf numFmtId="7" fontId="0" fillId="0" borderId="5" xfId="0" applyNumberFormat="1" applyBorder="1"/>
    <xf numFmtId="0" fontId="2" fillId="0" borderId="4" xfId="0" applyFont="1" applyBorder="1"/>
    <xf numFmtId="166" fontId="2" fillId="4" borderId="5" xfId="0" applyNumberFormat="1" applyFont="1" applyFill="1" applyBorder="1"/>
    <xf numFmtId="166" fontId="2" fillId="0" borderId="5" xfId="0" applyNumberFormat="1" applyFont="1" applyBorder="1"/>
    <xf numFmtId="7" fontId="0" fillId="0" borderId="4" xfId="0" applyNumberFormat="1" applyBorder="1"/>
    <xf numFmtId="0" fontId="0" fillId="0" borderId="5" xfId="0" applyBorder="1"/>
    <xf numFmtId="0" fontId="2" fillId="0" borderId="6" xfId="0" applyFont="1" applyBorder="1"/>
    <xf numFmtId="166" fontId="2" fillId="4" borderId="7" xfId="0" applyNumberFormat="1" applyFont="1" applyFill="1" applyBorder="1"/>
    <xf numFmtId="166" fontId="2" fillId="0" borderId="0" xfId="0" applyNumberFormat="1" applyFont="1"/>
    <xf numFmtId="0" fontId="0" fillId="0" borderId="7" xfId="0" applyBorder="1"/>
    <xf numFmtId="0" fontId="0" fillId="0" borderId="8" xfId="0" applyBorder="1"/>
    <xf numFmtId="166" fontId="0" fillId="0" borderId="7" xfId="0" applyNumberFormat="1" applyBorder="1"/>
    <xf numFmtId="16" fontId="0" fillId="0" borderId="4" xfId="0" applyNumberFormat="1" applyBorder="1"/>
    <xf numFmtId="166" fontId="0" fillId="0" borderId="3" xfId="0" applyNumberFormat="1" applyBorder="1"/>
    <xf numFmtId="7" fontId="0" fillId="0" borderId="7" xfId="0" applyNumberFormat="1" applyBorder="1"/>
    <xf numFmtId="40" fontId="0" fillId="0" borderId="9" xfId="0" applyNumberFormat="1" applyBorder="1"/>
    <xf numFmtId="43" fontId="0" fillId="0" borderId="1" xfId="1" applyFont="1" applyBorder="1"/>
    <xf numFmtId="43" fontId="0" fillId="0" borderId="0" xfId="1" applyFont="1"/>
    <xf numFmtId="0" fontId="0" fillId="3" borderId="0" xfId="0" applyFill="1"/>
    <xf numFmtId="40" fontId="0" fillId="3" borderId="0" xfId="0" applyNumberFormat="1" applyFill="1"/>
    <xf numFmtId="43" fontId="0" fillId="0" borderId="9" xfId="1" applyFont="1" applyBorder="1"/>
    <xf numFmtId="14" fontId="0" fillId="0" borderId="4" xfId="0" applyNumberFormat="1" applyBorder="1"/>
    <xf numFmtId="1" fontId="0" fillId="0" borderId="9" xfId="0" applyNumberFormat="1" applyBorder="1"/>
    <xf numFmtId="0" fontId="0" fillId="0" borderId="9" xfId="0" applyBorder="1"/>
    <xf numFmtId="44" fontId="0" fillId="0" borderId="0" xfId="2" applyFont="1"/>
    <xf numFmtId="44" fontId="6" fillId="0" borderId="0" xfId="2" applyFont="1"/>
    <xf numFmtId="44" fontId="0" fillId="0" borderId="1" xfId="2" applyFont="1" applyBorder="1"/>
    <xf numFmtId="44" fontId="9" fillId="0" borderId="0" xfId="2" applyFont="1"/>
    <xf numFmtId="44" fontId="9" fillId="0" borderId="1" xfId="2" applyFont="1" applyBorder="1"/>
    <xf numFmtId="44" fontId="2" fillId="0" borderId="0" xfId="2" applyFont="1"/>
    <xf numFmtId="0" fontId="3" fillId="3" borderId="0" xfId="0" applyFont="1" applyFill="1"/>
    <xf numFmtId="14" fontId="0" fillId="3" borderId="0" xfId="0" applyNumberFormat="1" applyFill="1"/>
    <xf numFmtId="14" fontId="0" fillId="3" borderId="10" xfId="0" applyNumberFormat="1" applyFill="1" applyBorder="1"/>
    <xf numFmtId="0" fontId="0" fillId="3" borderId="10" xfId="0" applyFill="1" applyBorder="1"/>
    <xf numFmtId="40" fontId="0" fillId="3" borderId="10" xfId="0" applyNumberFormat="1" applyFill="1" applyBorder="1"/>
    <xf numFmtId="0" fontId="0" fillId="0" borderId="10" xfId="0" applyBorder="1"/>
    <xf numFmtId="44" fontId="0" fillId="2" borderId="0" xfId="2" applyFont="1" applyFill="1"/>
    <xf numFmtId="0" fontId="11" fillId="0" borderId="2" xfId="0" applyFont="1" applyBorder="1"/>
    <xf numFmtId="0" fontId="11" fillId="0" borderId="8" xfId="0" applyFont="1" applyBorder="1"/>
    <xf numFmtId="0" fontId="12" fillId="0" borderId="6" xfId="0" applyFont="1" applyBorder="1"/>
    <xf numFmtId="166" fontId="2" fillId="3" borderId="0" xfId="0" applyNumberFormat="1" applyFont="1" applyFill="1"/>
    <xf numFmtId="43" fontId="0" fillId="0" borderId="0" xfId="1" applyFont="1" applyBorder="1"/>
    <xf numFmtId="43" fontId="6" fillId="0" borderId="0" xfId="1" applyFont="1"/>
    <xf numFmtId="43" fontId="0" fillId="3" borderId="0" xfId="1" applyFont="1" applyFill="1"/>
    <xf numFmtId="43" fontId="0" fillId="3" borderId="1" xfId="1" applyFont="1" applyFill="1" applyBorder="1"/>
    <xf numFmtId="43" fontId="2" fillId="3" borderId="0" xfId="1" applyFont="1" applyFill="1"/>
    <xf numFmtId="43" fontId="2" fillId="3" borderId="10" xfId="1" applyFont="1" applyFill="1" applyBorder="1"/>
    <xf numFmtId="43" fontId="2" fillId="0" borderId="0" xfId="1" applyFont="1"/>
    <xf numFmtId="0" fontId="2" fillId="0" borderId="11" xfId="0" applyFont="1" applyBorder="1"/>
    <xf numFmtId="0" fontId="0" fillId="0" borderId="11" xfId="0" applyBorder="1"/>
    <xf numFmtId="43" fontId="0" fillId="0" borderId="11" xfId="1" applyFont="1" applyBorder="1"/>
    <xf numFmtId="17" fontId="0" fillId="0" borderId="11" xfId="0" applyNumberFormat="1" applyBorder="1"/>
    <xf numFmtId="14" fontId="0" fillId="0" borderId="11" xfId="0" applyNumberFormat="1" applyBorder="1"/>
    <xf numFmtId="0" fontId="2" fillId="0" borderId="12" xfId="0" applyFont="1" applyBorder="1"/>
    <xf numFmtId="0" fontId="0" fillId="0" borderId="12" xfId="0" applyBorder="1"/>
    <xf numFmtId="43" fontId="0" fillId="0" borderId="12" xfId="1" applyFont="1" applyBorder="1"/>
    <xf numFmtId="14" fontId="0" fillId="0" borderId="12" xfId="0" applyNumberFormat="1" applyBorder="1"/>
    <xf numFmtId="43" fontId="0" fillId="0" borderId="13" xfId="1" applyFont="1" applyBorder="1"/>
    <xf numFmtId="0" fontId="11" fillId="0" borderId="6" xfId="0" applyFont="1" applyBorder="1"/>
    <xf numFmtId="0" fontId="2" fillId="0" borderId="1" xfId="0" applyFont="1" applyBorder="1"/>
    <xf numFmtId="44" fontId="0" fillId="0" borderId="5" xfId="0" applyNumberFormat="1" applyBorder="1"/>
    <xf numFmtId="166" fontId="2" fillId="0" borderId="1" xfId="0" applyNumberFormat="1" applyFont="1" applyBorder="1"/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9" Type="http://schemas.openxmlformats.org/officeDocument/2006/relationships/customXml" Target="../ink/ink16.xml"/><Relationship Id="rId21" Type="http://schemas.openxmlformats.org/officeDocument/2006/relationships/customXml" Target="../ink/ink7.xml"/><Relationship Id="rId34" Type="http://schemas.openxmlformats.org/officeDocument/2006/relationships/image" Target="../media/image17.png"/><Relationship Id="rId42" Type="http://schemas.openxmlformats.org/officeDocument/2006/relationships/image" Target="../media/image21.png"/><Relationship Id="rId50" Type="http://schemas.openxmlformats.org/officeDocument/2006/relationships/image" Target="../media/image25.png"/><Relationship Id="rId55" Type="http://schemas.openxmlformats.org/officeDocument/2006/relationships/customXml" Target="../ink/ink23.xml"/><Relationship Id="rId63" Type="http://schemas.openxmlformats.org/officeDocument/2006/relationships/customXml" Target="../ink/ink31.xml"/><Relationship Id="rId68" Type="http://schemas.openxmlformats.org/officeDocument/2006/relationships/customXml" Target="../ink/ink36.xm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9" Type="http://schemas.openxmlformats.org/officeDocument/2006/relationships/customXml" Target="../ink/ink11.xml"/><Relationship Id="rId11" Type="http://schemas.openxmlformats.org/officeDocument/2006/relationships/customXml" Target="../ink/ink4.xml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37" Type="http://schemas.openxmlformats.org/officeDocument/2006/relationships/customXml" Target="../ink/ink15.xml"/><Relationship Id="rId40" Type="http://schemas.openxmlformats.org/officeDocument/2006/relationships/image" Target="../media/image20.png"/><Relationship Id="rId53" Type="http://schemas.openxmlformats.org/officeDocument/2006/relationships/customXml" Target="../ink/ink21.xml"/><Relationship Id="rId58" Type="http://schemas.openxmlformats.org/officeDocument/2006/relationships/customXml" Target="../ink/ink26.xml"/><Relationship Id="rId66" Type="http://schemas.openxmlformats.org/officeDocument/2006/relationships/customXml" Target="../ink/ink34.xml"/><Relationship Id="rId61" Type="http://schemas.openxmlformats.org/officeDocument/2006/relationships/customXml" Target="../ink/ink29.xml"/><Relationship Id="rId10" Type="http://schemas.openxmlformats.org/officeDocument/2006/relationships/image" Target="../media/image5.png"/><Relationship Id="rId19" Type="http://schemas.openxmlformats.org/officeDocument/2006/relationships/customXml" Target="../ink/ink6.xml"/><Relationship Id="rId31" Type="http://schemas.openxmlformats.org/officeDocument/2006/relationships/customXml" Target="../ink/ink12.xml"/><Relationship Id="rId52" Type="http://schemas.openxmlformats.org/officeDocument/2006/relationships/image" Target="../media/image26.png"/><Relationship Id="rId60" Type="http://schemas.openxmlformats.org/officeDocument/2006/relationships/customXml" Target="../ink/ink28.xml"/><Relationship Id="rId65" Type="http://schemas.openxmlformats.org/officeDocument/2006/relationships/customXml" Target="../ink/ink33.xml"/><Relationship Id="rId9" Type="http://schemas.openxmlformats.org/officeDocument/2006/relationships/customXml" Target="../ink/ink3.xml"/><Relationship Id="rId22" Type="http://schemas.openxmlformats.org/officeDocument/2006/relationships/image" Target="../media/image11.png"/><Relationship Id="rId27" Type="http://schemas.openxmlformats.org/officeDocument/2006/relationships/customXml" Target="../ink/ink10.xml"/><Relationship Id="rId30" Type="http://schemas.openxmlformats.org/officeDocument/2006/relationships/image" Target="../media/image15.png"/><Relationship Id="rId35" Type="http://schemas.openxmlformats.org/officeDocument/2006/relationships/customXml" Target="../ink/ink14.xml"/><Relationship Id="rId43" Type="http://schemas.openxmlformats.org/officeDocument/2006/relationships/customXml" Target="../ink/ink18.xml"/><Relationship Id="rId48" Type="http://schemas.openxmlformats.org/officeDocument/2006/relationships/image" Target="../media/image24.png"/><Relationship Id="rId56" Type="http://schemas.openxmlformats.org/officeDocument/2006/relationships/customXml" Target="../ink/ink24.xml"/><Relationship Id="rId64" Type="http://schemas.openxmlformats.org/officeDocument/2006/relationships/customXml" Target="../ink/ink32.xml"/><Relationship Id="rId8" Type="http://schemas.openxmlformats.org/officeDocument/2006/relationships/image" Target="../media/image4.png"/><Relationship Id="rId51" Type="http://schemas.openxmlformats.org/officeDocument/2006/relationships/customXml" Target="../ink/ink20.xml"/><Relationship Id="rId3" Type="http://schemas.openxmlformats.org/officeDocument/2006/relationships/customXml" Target="../ink/ink2.xml"/><Relationship Id="rId17" Type="http://schemas.openxmlformats.org/officeDocument/2006/relationships/customXml" Target="../ink/ink5.xml"/><Relationship Id="rId25" Type="http://schemas.openxmlformats.org/officeDocument/2006/relationships/customXml" Target="../ink/ink9.xml"/><Relationship Id="rId33" Type="http://schemas.openxmlformats.org/officeDocument/2006/relationships/customXml" Target="../ink/ink13.xml"/><Relationship Id="rId38" Type="http://schemas.openxmlformats.org/officeDocument/2006/relationships/image" Target="../media/image19.png"/><Relationship Id="rId59" Type="http://schemas.openxmlformats.org/officeDocument/2006/relationships/customXml" Target="../ink/ink27.xml"/><Relationship Id="rId67" Type="http://schemas.openxmlformats.org/officeDocument/2006/relationships/customXml" Target="../ink/ink35.xml"/><Relationship Id="rId20" Type="http://schemas.openxmlformats.org/officeDocument/2006/relationships/image" Target="../media/image10.png"/><Relationship Id="rId41" Type="http://schemas.openxmlformats.org/officeDocument/2006/relationships/customXml" Target="../ink/ink17.xml"/><Relationship Id="rId54" Type="http://schemas.openxmlformats.org/officeDocument/2006/relationships/customXml" Target="../ink/ink22.xml"/><Relationship Id="rId62" Type="http://schemas.openxmlformats.org/officeDocument/2006/relationships/customXml" Target="../ink/ink30.xml"/><Relationship Id="rId1" Type="http://schemas.openxmlformats.org/officeDocument/2006/relationships/customXml" Target="../ink/ink1.xml"/><Relationship Id="rId23" Type="http://schemas.openxmlformats.org/officeDocument/2006/relationships/customXml" Target="../ink/ink8.xml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49" Type="http://schemas.openxmlformats.org/officeDocument/2006/relationships/customXml" Target="../ink/ink19.xml"/><Relationship Id="rId57" Type="http://schemas.openxmlformats.org/officeDocument/2006/relationships/customXml" Target="../ink/ink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806140</xdr:colOff>
      <xdr:row>20</xdr:row>
      <xdr:rowOff>69270</xdr:rowOff>
    </xdr:from>
    <xdr:to>
      <xdr:col>5</xdr:col>
      <xdr:colOff>806500</xdr:colOff>
      <xdr:row>20</xdr:row>
      <xdr:rowOff>69630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A0A4A776-8D38-8614-6230-B3BC0571CA6C}"/>
                </a:ext>
              </a:extLst>
            </xdr14:cNvPr>
            <xdr14:cNvContentPartPr/>
          </xdr14:nvContentPartPr>
          <xdr14:nvPr macro=""/>
          <xdr14:xfrm>
            <a:off x="4451040" y="3822120"/>
            <a:ext cx="360" cy="360"/>
          </xdr14:xfrm>
        </xdr:contentPart>
      </mc:Choice>
      <mc:Fallback xmlns="">
        <xdr:pic>
          <xdr:nvPicPr>
            <xdr:cNvPr id="16" name="Ink 15">
              <a:extLst>
                <a:ext uri="{FF2B5EF4-FFF2-40B4-BE49-F238E27FC236}">
                  <a16:creationId xmlns:a16="http://schemas.microsoft.com/office/drawing/2014/main" id="{A0A4A776-8D38-8614-6230-B3BC0571CA6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433040" y="371448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399880</xdr:colOff>
      <xdr:row>21</xdr:row>
      <xdr:rowOff>43880</xdr:rowOff>
    </xdr:from>
    <xdr:to>
      <xdr:col>8</xdr:col>
      <xdr:colOff>400240</xdr:colOff>
      <xdr:row>21</xdr:row>
      <xdr:rowOff>44240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DDADCBF3-F708-2B83-D7D4-B3EF8C21257B}"/>
                </a:ext>
              </a:extLst>
            </xdr14:cNvPr>
            <xdr14:cNvContentPartPr/>
          </xdr14:nvContentPartPr>
          <xdr14:nvPr macro=""/>
          <xdr14:xfrm>
            <a:off x="6216480" y="3980880"/>
            <a:ext cx="360" cy="360"/>
          </xdr14:xfrm>
        </xdr:contentPart>
      </mc:Choice>
      <mc:Fallback xmlns="">
        <xdr:pic>
          <xdr:nvPicPr>
            <xdr:cNvPr id="32" name="Ink 31">
              <a:extLst>
                <a:ext uri="{FF2B5EF4-FFF2-40B4-BE49-F238E27FC236}">
                  <a16:creationId xmlns:a16="http://schemas.microsoft.com/office/drawing/2014/main" id="{DDADCBF3-F708-2B83-D7D4-B3EF8C21257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6212160" y="3954240"/>
              <a:ext cx="9000" cy="5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164800</xdr:colOff>
      <xdr:row>25</xdr:row>
      <xdr:rowOff>94770</xdr:rowOff>
    </xdr:from>
    <xdr:to>
      <xdr:col>8</xdr:col>
      <xdr:colOff>171640</xdr:colOff>
      <xdr:row>25</xdr:row>
      <xdr:rowOff>95130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9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CAE004DE-6985-7F2A-4237-34F4C2CCE240}"/>
                </a:ext>
              </a:extLst>
            </xdr14:cNvPr>
            <xdr14:cNvContentPartPr/>
          </xdr14:nvContentPartPr>
          <xdr14:nvPr macro=""/>
          <xdr14:xfrm>
            <a:off x="5981400" y="4952520"/>
            <a:ext cx="6840" cy="360"/>
          </xdr14:xfrm>
        </xdr:contentPart>
      </mc:Choice>
      <mc:Fallback xmlns="">
        <xdr:pic>
          <xdr:nvPicPr>
            <xdr:cNvPr id="33" name="Ink 32">
              <a:extLst>
                <a:ext uri="{FF2B5EF4-FFF2-40B4-BE49-F238E27FC236}">
                  <a16:creationId xmlns:a16="http://schemas.microsoft.com/office/drawing/2014/main" id="{CAE004DE-6985-7F2A-4237-34F4C2CCE240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5977080" y="4925880"/>
              <a:ext cx="15480" cy="5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710960</xdr:colOff>
      <xdr:row>24</xdr:row>
      <xdr:rowOff>139070</xdr:rowOff>
    </xdr:from>
    <xdr:to>
      <xdr:col>12</xdr:col>
      <xdr:colOff>711320</xdr:colOff>
      <xdr:row>24</xdr:row>
      <xdr:rowOff>139430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1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14:cNvPr>
            <xdr14:cNvContentPartPr/>
          </xdr14:nvContentPartPr>
          <xdr14:nvPr macro=""/>
          <xdr14:xfrm>
            <a:off x="9448560" y="4628520"/>
            <a:ext cx="360" cy="360"/>
          </xdr14:xfrm>
        </xdr:contentPart>
      </mc:Choice>
      <mc:Fallback xmlns=""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9439560" y="457488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425080</xdr:colOff>
      <xdr:row>39</xdr:row>
      <xdr:rowOff>107440</xdr:rowOff>
    </xdr:from>
    <xdr:to>
      <xdr:col>3</xdr:col>
      <xdr:colOff>51000</xdr:colOff>
      <xdr:row>39</xdr:row>
      <xdr:rowOff>145960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7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77B506E0-8713-B257-C092-A654079C589F}"/>
                </a:ext>
              </a:extLst>
            </xdr14:cNvPr>
            <xdr14:cNvContentPartPr/>
          </xdr14:nvContentPartPr>
          <xdr14:nvPr macro=""/>
          <xdr14:xfrm>
            <a:off x="1898280" y="6990840"/>
            <a:ext cx="362520" cy="38520"/>
          </xdr14:xfrm>
        </xdr:contentPart>
      </mc:Choice>
      <mc:Fallback xmlns="">
        <xdr:pic>
          <xdr:nvPicPr>
            <xdr:cNvPr id="42" name="Ink 41">
              <a:extLst>
                <a:ext uri="{FF2B5EF4-FFF2-40B4-BE49-F238E27FC236}">
                  <a16:creationId xmlns:a16="http://schemas.microsoft.com/office/drawing/2014/main" id="{77B506E0-8713-B257-C092-A654079C589F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1889280" y="6937200"/>
              <a:ext cx="380160" cy="146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374320</xdr:colOff>
      <xdr:row>37</xdr:row>
      <xdr:rowOff>25000</xdr:rowOff>
    </xdr:from>
    <xdr:to>
      <xdr:col>8</xdr:col>
      <xdr:colOff>374680</xdr:colOff>
      <xdr:row>37</xdr:row>
      <xdr:rowOff>25360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9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34474509-C9E2-2E7D-91D2-67363CE1737D}"/>
                </a:ext>
              </a:extLst>
            </xdr14:cNvPr>
            <xdr14:cNvContentPartPr/>
          </xdr14:nvContentPartPr>
          <xdr14:nvPr macro=""/>
          <xdr14:xfrm>
            <a:off x="6190920" y="6908400"/>
            <a:ext cx="360" cy="360"/>
          </xdr14:xfrm>
        </xdr:contentPart>
      </mc:Choice>
      <mc:Fallback xmlns="">
        <xdr:pic>
          <xdr:nvPicPr>
            <xdr:cNvPr id="43" name="Ink 42">
              <a:extLst>
                <a:ext uri="{FF2B5EF4-FFF2-40B4-BE49-F238E27FC236}">
                  <a16:creationId xmlns:a16="http://schemas.microsoft.com/office/drawing/2014/main" id="{34474509-C9E2-2E7D-91D2-67363CE1737D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6181920" y="685476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387040</xdr:colOff>
      <xdr:row>27</xdr:row>
      <xdr:rowOff>164780</xdr:rowOff>
    </xdr:from>
    <xdr:to>
      <xdr:col>13</xdr:col>
      <xdr:colOff>387400</xdr:colOff>
      <xdr:row>27</xdr:row>
      <xdr:rowOff>165140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1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14:cNvPr>
            <xdr14:cNvContentPartPr/>
          </xdr14:nvContentPartPr>
          <xdr14:nvPr macro=""/>
          <xdr14:xfrm>
            <a:off x="9937440" y="5206680"/>
            <a:ext cx="360" cy="360"/>
          </xdr14:xfrm>
        </xdr:contentPart>
      </mc:Choice>
      <mc:Fallback xmlns=""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9928800" y="5153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234680</xdr:colOff>
      <xdr:row>32</xdr:row>
      <xdr:rowOff>63030</xdr:rowOff>
    </xdr:from>
    <xdr:to>
      <xdr:col>7</xdr:col>
      <xdr:colOff>235040</xdr:colOff>
      <xdr:row>32</xdr:row>
      <xdr:rowOff>63390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3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AD39BB01-EA66-B44B-2345-F1116D96083A}"/>
                </a:ext>
              </a:extLst>
            </xdr14:cNvPr>
            <xdr14:cNvContentPartPr/>
          </xdr14:nvContentPartPr>
          <xdr14:nvPr macro=""/>
          <xdr14:xfrm>
            <a:off x="5314680" y="6025680"/>
            <a:ext cx="360" cy="360"/>
          </xdr14:xfrm>
        </xdr:contentPart>
      </mc:Choice>
      <mc:Fallback xmlns="">
        <xdr:pic>
          <xdr:nvPicPr>
            <xdr:cNvPr id="45" name="Ink 44">
              <a:extLst>
                <a:ext uri="{FF2B5EF4-FFF2-40B4-BE49-F238E27FC236}">
                  <a16:creationId xmlns:a16="http://schemas.microsoft.com/office/drawing/2014/main" id="{AD39BB01-EA66-B44B-2345-F1116D96083A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5305680" y="5972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323720</xdr:colOff>
      <xdr:row>32</xdr:row>
      <xdr:rowOff>31350</xdr:rowOff>
    </xdr:from>
    <xdr:to>
      <xdr:col>6</xdr:col>
      <xdr:colOff>349280</xdr:colOff>
      <xdr:row>32</xdr:row>
      <xdr:rowOff>75990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5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120320</xdr:colOff>
      <xdr:row>32</xdr:row>
      <xdr:rowOff>75630</xdr:rowOff>
    </xdr:from>
    <xdr:to>
      <xdr:col>6</xdr:col>
      <xdr:colOff>120680</xdr:colOff>
      <xdr:row>32</xdr:row>
      <xdr:rowOff>75990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7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564940</xdr:colOff>
      <xdr:row>36</xdr:row>
      <xdr:rowOff>43910</xdr:rowOff>
    </xdr:from>
    <xdr:to>
      <xdr:col>5</xdr:col>
      <xdr:colOff>565300</xdr:colOff>
      <xdr:row>36</xdr:row>
      <xdr:rowOff>44270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9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EAA0738F-8014-B470-87DE-0EDFE7A25240}"/>
                </a:ext>
              </a:extLst>
            </xdr14:cNvPr>
            <xdr14:cNvContentPartPr/>
          </xdr14:nvContentPartPr>
          <xdr14:nvPr macro=""/>
          <xdr14:xfrm>
            <a:off x="4209840" y="6743160"/>
            <a:ext cx="360" cy="360"/>
          </xdr14:xfrm>
        </xdr:contentPart>
      </mc:Choice>
      <mc:Fallback xmlns="">
        <xdr:pic>
          <xdr:nvPicPr>
            <xdr:cNvPr id="51" name="Ink 50">
              <a:extLst>
                <a:ext uri="{FF2B5EF4-FFF2-40B4-BE49-F238E27FC236}">
                  <a16:creationId xmlns:a16="http://schemas.microsoft.com/office/drawing/2014/main" id="{EAA0738F-8014-B470-87DE-0EDFE7A25240}"/>
                </a:ext>
              </a:extLst>
            </xdr:cNvPr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4200840" y="66895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488800</xdr:colOff>
      <xdr:row>39</xdr:row>
      <xdr:rowOff>82240</xdr:rowOff>
    </xdr:from>
    <xdr:to>
      <xdr:col>2</xdr:col>
      <xdr:colOff>489160</xdr:colOff>
      <xdr:row>39</xdr:row>
      <xdr:rowOff>82600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1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917A5D01-F2CA-231A-220B-D424F1C740BF}"/>
                </a:ext>
              </a:extLst>
            </xdr14:cNvPr>
            <xdr14:cNvContentPartPr/>
          </xdr14:nvContentPartPr>
          <xdr14:nvPr macro=""/>
          <xdr14:xfrm>
            <a:off x="1962000" y="6965640"/>
            <a:ext cx="360" cy="360"/>
          </xdr14:xfrm>
        </xdr:contentPart>
      </mc:Choice>
      <mc:Fallback xmlns="">
        <xdr:pic>
          <xdr:nvPicPr>
            <xdr:cNvPr id="52" name="Ink 51">
              <a:extLst>
                <a:ext uri="{FF2B5EF4-FFF2-40B4-BE49-F238E27FC236}">
                  <a16:creationId xmlns:a16="http://schemas.microsoft.com/office/drawing/2014/main" id="{917A5D01-F2CA-231A-220B-D424F1C740BF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1953000" y="691200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124640</xdr:colOff>
      <xdr:row>32</xdr:row>
      <xdr:rowOff>82110</xdr:rowOff>
    </xdr:from>
    <xdr:to>
      <xdr:col>6</xdr:col>
      <xdr:colOff>158840</xdr:colOff>
      <xdr:row>32</xdr:row>
      <xdr:rowOff>90750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3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164960</xdr:colOff>
      <xdr:row>32</xdr:row>
      <xdr:rowOff>82110</xdr:rowOff>
    </xdr:from>
    <xdr:to>
      <xdr:col>6</xdr:col>
      <xdr:colOff>165320</xdr:colOff>
      <xdr:row>32</xdr:row>
      <xdr:rowOff>82470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5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342800</xdr:colOff>
      <xdr:row>34</xdr:row>
      <xdr:rowOff>12250</xdr:rowOff>
    </xdr:from>
    <xdr:to>
      <xdr:col>6</xdr:col>
      <xdr:colOff>343160</xdr:colOff>
      <xdr:row>34</xdr:row>
      <xdr:rowOff>12610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7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22AB222A-8A52-EF0C-057B-364FC6EF2519}"/>
                </a:ext>
              </a:extLst>
            </xdr14:cNvPr>
            <xdr14:cNvContentPartPr/>
          </xdr14:nvContentPartPr>
          <xdr14:nvPr macro=""/>
          <xdr14:xfrm>
            <a:off x="4813200" y="6343200"/>
            <a:ext cx="360" cy="360"/>
          </xdr14:xfrm>
        </xdr:contentPart>
      </mc:Choice>
      <mc:Fallback xmlns="">
        <xdr:pic>
          <xdr:nvPicPr>
            <xdr:cNvPr id="57" name="Ink 56">
              <a:extLst>
                <a:ext uri="{FF2B5EF4-FFF2-40B4-BE49-F238E27FC236}">
                  <a16:creationId xmlns:a16="http://schemas.microsoft.com/office/drawing/2014/main" id="{22AB222A-8A52-EF0C-057B-364FC6EF2519}"/>
                </a:ext>
              </a:extLst>
            </xdr:cNvPr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4804200" y="628956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380960</xdr:colOff>
      <xdr:row>38</xdr:row>
      <xdr:rowOff>31290</xdr:rowOff>
    </xdr:from>
    <xdr:to>
      <xdr:col>6</xdr:col>
      <xdr:colOff>381320</xdr:colOff>
      <xdr:row>38</xdr:row>
      <xdr:rowOff>31650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9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9AE21A10-462B-E409-5FD6-0B5E2A58DB30}"/>
                </a:ext>
              </a:extLst>
            </xdr14:cNvPr>
            <xdr14:cNvContentPartPr/>
          </xdr14:nvContentPartPr>
          <xdr14:nvPr macro=""/>
          <xdr14:xfrm>
            <a:off x="4851360" y="7098840"/>
            <a:ext cx="360" cy="360"/>
          </xdr14:xfrm>
        </xdr:contentPart>
      </mc:Choice>
      <mc:Fallback xmlns="">
        <xdr:pic>
          <xdr:nvPicPr>
            <xdr:cNvPr id="58" name="Ink 57">
              <a:extLst>
                <a:ext uri="{FF2B5EF4-FFF2-40B4-BE49-F238E27FC236}">
                  <a16:creationId xmlns:a16="http://schemas.microsoft.com/office/drawing/2014/main" id="{9AE21A10-462B-E409-5FD6-0B5E2A58DB30}"/>
                </a:ext>
              </a:extLst>
            </xdr:cNvPr>
            <xdr:cNvPicPr/>
          </xdr:nvPicPr>
          <xdr:blipFill>
            <a:blip xmlns:r="http://schemas.openxmlformats.org/officeDocument/2006/relationships" r:embed="rId40"/>
            <a:stretch>
              <a:fillRect/>
            </a:stretch>
          </xdr:blipFill>
          <xdr:spPr>
            <a:xfrm>
              <a:off x="4842360" y="704520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336320</xdr:colOff>
      <xdr:row>37</xdr:row>
      <xdr:rowOff>107440</xdr:rowOff>
    </xdr:from>
    <xdr:to>
      <xdr:col>6</xdr:col>
      <xdr:colOff>336680</xdr:colOff>
      <xdr:row>37</xdr:row>
      <xdr:rowOff>107800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41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1971711B-9EC0-80C2-831D-37E06E347DFF}"/>
                </a:ext>
              </a:extLst>
            </xdr14:cNvPr>
            <xdr14:cNvContentPartPr/>
          </xdr14:nvContentPartPr>
          <xdr14:nvPr macro=""/>
          <xdr14:xfrm>
            <a:off x="4806720" y="6990840"/>
            <a:ext cx="360" cy="360"/>
          </xdr14:xfrm>
        </xdr:contentPart>
      </mc:Choice>
      <mc:Fallback xmlns="">
        <xdr:pic>
          <xdr:nvPicPr>
            <xdr:cNvPr id="59" name="Ink 58">
              <a:extLst>
                <a:ext uri="{FF2B5EF4-FFF2-40B4-BE49-F238E27FC236}">
                  <a16:creationId xmlns:a16="http://schemas.microsoft.com/office/drawing/2014/main" id="{1971711B-9EC0-80C2-831D-37E06E347DFF}"/>
                </a:ext>
              </a:extLst>
            </xdr:cNvPr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4797720" y="693720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443200</xdr:colOff>
      <xdr:row>28</xdr:row>
      <xdr:rowOff>81920</xdr:rowOff>
    </xdr:from>
    <xdr:to>
      <xdr:col>7</xdr:col>
      <xdr:colOff>444640</xdr:colOff>
      <xdr:row>28</xdr:row>
      <xdr:rowOff>82280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3C182E22-477B-71EB-FD17-E97B938E0650}"/>
                </a:ext>
              </a:extLst>
            </xdr14:cNvPr>
            <xdr14:cNvContentPartPr/>
          </xdr14:nvContentPartPr>
          <xdr14:nvPr macro=""/>
          <xdr14:xfrm>
            <a:off x="5523200" y="5314320"/>
            <a:ext cx="1440" cy="360"/>
          </xdr14:xfrm>
        </xdr:contentPart>
      </mc:Choice>
      <mc:Fallback xmlns="">
        <xdr:pic>
          <xdr:nvPicPr>
            <xdr:cNvPr id="11" name="Ink 10">
              <a:extLst>
                <a:ext uri="{FF2B5EF4-FFF2-40B4-BE49-F238E27FC236}">
                  <a16:creationId xmlns:a16="http://schemas.microsoft.com/office/drawing/2014/main" id="{3C182E22-477B-71EB-FD17-E97B938E0650}"/>
                </a:ext>
              </a:extLst>
            </xdr:cNvPr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5514200" y="5305680"/>
              <a:ext cx="1908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672880</xdr:colOff>
      <xdr:row>28</xdr:row>
      <xdr:rowOff>107480</xdr:rowOff>
    </xdr:from>
    <xdr:to>
      <xdr:col>7</xdr:col>
      <xdr:colOff>673240</xdr:colOff>
      <xdr:row>28</xdr:row>
      <xdr:rowOff>107840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49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FF2D32B8-4302-7099-71C8-9E40D2971200}"/>
                </a:ext>
              </a:extLst>
            </xdr14:cNvPr>
            <xdr14:cNvContentPartPr/>
          </xdr14:nvContentPartPr>
          <xdr14:nvPr macro=""/>
          <xdr14:xfrm>
            <a:off x="5752880" y="5339880"/>
            <a:ext cx="360" cy="360"/>
          </xdr14:xfrm>
        </xdr:contentPart>
      </mc:Choice>
      <mc:Fallback xmlns=""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FF2D32B8-4302-7099-71C8-9E40D2971200}"/>
                </a:ext>
              </a:extLst>
            </xdr:cNvPr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5743880" y="52862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475960</xdr:colOff>
      <xdr:row>28</xdr:row>
      <xdr:rowOff>120080</xdr:rowOff>
    </xdr:from>
    <xdr:to>
      <xdr:col>7</xdr:col>
      <xdr:colOff>476320</xdr:colOff>
      <xdr:row>28</xdr:row>
      <xdr:rowOff>120440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1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33CD5D54-5008-9F08-F890-081898F028CF}"/>
                </a:ext>
              </a:extLst>
            </xdr14:cNvPr>
            <xdr14:cNvContentPartPr/>
          </xdr14:nvContentPartPr>
          <xdr14:nvPr macro=""/>
          <xdr14:xfrm>
            <a:off x="5555960" y="5352480"/>
            <a:ext cx="360" cy="360"/>
          </xdr14:xfrm>
        </xdr:contentPart>
      </mc:Choice>
      <mc:Fallback xmlns="">
        <xdr:pic>
          <xdr:nvPicPr>
            <xdr:cNvPr id="29" name="Ink 28">
              <a:extLst>
                <a:ext uri="{FF2B5EF4-FFF2-40B4-BE49-F238E27FC236}">
                  <a16:creationId xmlns:a16="http://schemas.microsoft.com/office/drawing/2014/main" id="{33CD5D54-5008-9F08-F890-081898F028CF}"/>
                </a:ext>
              </a:extLst>
            </xdr:cNvPr>
            <xdr:cNvPicPr/>
          </xdr:nvPicPr>
          <xdr:blipFill>
            <a:blip xmlns:r="http://schemas.openxmlformats.org/officeDocument/2006/relationships" r:embed="rId52"/>
            <a:stretch>
              <a:fillRect/>
            </a:stretch>
          </xdr:blipFill>
          <xdr:spPr>
            <a:xfrm>
              <a:off x="5546960" y="52988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12</xdr:col>
      <xdr:colOff>323720</xdr:colOff>
      <xdr:row>32</xdr:row>
      <xdr:rowOff>31350</xdr:rowOff>
    </xdr:from>
    <xdr:ext cx="25560" cy="44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3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ED7D0FF1-CD5D-4742-B339-E16F668E80A3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120320</xdr:colOff>
      <xdr:row>32</xdr:row>
      <xdr:rowOff>75630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4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F50B252-C381-4468-86D2-AE805EDB94AC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124640</xdr:colOff>
      <xdr:row>32</xdr:row>
      <xdr:rowOff>82110</xdr:rowOff>
    </xdr:from>
    <xdr:ext cx="34200" cy="8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E7697B38-6B03-4912-BCC7-5BC6A5289161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164960</xdr:colOff>
      <xdr:row>32</xdr:row>
      <xdr:rowOff>82110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6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4E48E3EE-B809-4FD7-A4D0-9A104C69544A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710960</xdr:colOff>
      <xdr:row>24</xdr:row>
      <xdr:rowOff>139070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7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D41BD50C-B62A-4E71-B085-9CE0954F81B5}"/>
                </a:ext>
              </a:extLst>
            </xdr14:cNvPr>
            <xdr14:cNvContentPartPr/>
          </xdr14:nvContentPartPr>
          <xdr14:nvPr macro=""/>
          <xdr14:xfrm>
            <a:off x="9448560" y="4628520"/>
            <a:ext cx="360" cy="360"/>
          </xdr14:xfrm>
        </xdr:contentPart>
      </mc:Choice>
      <mc:Fallback xmlns=""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9439560" y="457488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</xdr:col>
      <xdr:colOff>387040</xdr:colOff>
      <xdr:row>27</xdr:row>
      <xdr:rowOff>164780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8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ADD4D140-5A7B-40F3-A60B-ADDD0DC432E8}"/>
                </a:ext>
              </a:extLst>
            </xdr14:cNvPr>
            <xdr14:cNvContentPartPr/>
          </xdr14:nvContentPartPr>
          <xdr14:nvPr macro=""/>
          <xdr14:xfrm>
            <a:off x="9937440" y="5206680"/>
            <a:ext cx="360" cy="360"/>
          </xdr14:xfrm>
        </xdr:contentPart>
      </mc:Choice>
      <mc:Fallback xmlns=""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9928800" y="5153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323720</xdr:colOff>
      <xdr:row>34</xdr:row>
      <xdr:rowOff>31350</xdr:rowOff>
    </xdr:from>
    <xdr:ext cx="25560" cy="44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9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2D67B5D3-9FD1-4843-85AD-3BAB9F33E6EF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120320</xdr:colOff>
      <xdr:row>34</xdr:row>
      <xdr:rowOff>75630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0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2F121BE8-AC61-4719-8B89-E500E313BF0D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124640</xdr:colOff>
      <xdr:row>34</xdr:row>
      <xdr:rowOff>82110</xdr:rowOff>
    </xdr:from>
    <xdr:ext cx="34200" cy="8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1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6135F646-864D-45CE-AAAE-B0085584A646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164960</xdr:colOff>
      <xdr:row>34</xdr:row>
      <xdr:rowOff>82110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2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D8CA16D1-CEB2-4092-B681-8B09203378AA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710960</xdr:colOff>
      <xdr:row>24</xdr:row>
      <xdr:rowOff>139070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3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6BD60785-1682-4EFF-A0E7-3F29798AB02F}"/>
                </a:ext>
              </a:extLst>
            </xdr14:cNvPr>
            <xdr14:cNvContentPartPr/>
          </xdr14:nvContentPartPr>
          <xdr14:nvPr macro=""/>
          <xdr14:xfrm>
            <a:off x="9448560" y="4628520"/>
            <a:ext cx="360" cy="360"/>
          </xdr14:xfrm>
        </xdr:contentPart>
      </mc:Choice>
      <mc:Fallback xmlns=""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9439560" y="457488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7</xdr:col>
      <xdr:colOff>387040</xdr:colOff>
      <xdr:row>27</xdr:row>
      <xdr:rowOff>164780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4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A9C43C63-230C-4149-BD89-310087140047}"/>
                </a:ext>
              </a:extLst>
            </xdr14:cNvPr>
            <xdr14:cNvContentPartPr/>
          </xdr14:nvContentPartPr>
          <xdr14:nvPr macro=""/>
          <xdr14:xfrm>
            <a:off x="9937440" y="5206680"/>
            <a:ext cx="360" cy="360"/>
          </xdr14:xfrm>
        </xdr:contentPart>
      </mc:Choice>
      <mc:Fallback xmlns=""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9928800" y="5153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323720</xdr:colOff>
      <xdr:row>34</xdr:row>
      <xdr:rowOff>31350</xdr:rowOff>
    </xdr:from>
    <xdr:ext cx="25560" cy="44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5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8697ACDA-794B-43F6-8BB0-10F52B4E8C3E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120320</xdr:colOff>
      <xdr:row>34</xdr:row>
      <xdr:rowOff>75630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6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55AE6D2E-0773-4334-A7F4-35DC645384C1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124640</xdr:colOff>
      <xdr:row>34</xdr:row>
      <xdr:rowOff>82110</xdr:rowOff>
    </xdr:from>
    <xdr:ext cx="34200" cy="8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7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BB5D1121-BA22-4718-AD86-5CE165762FCE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164960</xdr:colOff>
      <xdr:row>34</xdr:row>
      <xdr:rowOff>82110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8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3B291507-29CD-4919-9D47-0E1C1047A269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19:07.992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10.91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13.18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14.255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23.19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649.79">77 1,'-3'0,"-4"0,-4 3,-3 1,-2 0,2 2,2 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39.96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42.49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46.45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54.74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8-04T17:00:09.42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 1 24575,'-3'0'0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8-04T17:01:21.875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21:11.857"/>
    </inkml:context>
    <inkml:brush xml:id="br0">
      <inkml:brushProperty name="width" value="0.025" units="cm"/>
      <inkml:brushProperty name="height" value="0.15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8-04T17:02:41.858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8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1">70 124,'0'0</inkml:trace>
  <inkml:trace contextRef="#ctx0" brushRef="#br0" timeOffset="2">70 107,'0'0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90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9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1">77 1,'-3'0,"-4"0,-4 3,-3 1,-2 0,2 2,2 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9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1">70 124,'0'0</inkml:trace>
  <inkml:trace contextRef="#ctx0" brushRef="#br0" timeOffset="2">70 107,'0'0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1">77 1,'-3'0,"-4"0,-4 3,-3 1,-2 0,2 2,2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21:20.168"/>
    </inkml:context>
    <inkml:brush xml:id="br0">
      <inkml:brushProperty name="width" value="0.025" units="cm"/>
      <inkml:brushProperty name="height" value="0.15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18 1,'-3'0,"-4"0,0 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1">70 124,'0'0</inkml:trace>
  <inkml:trace contextRef="#ctx0" brushRef="#br0" timeOffset="2">70 107,'0'0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1">77 1,'-3'0,"-4"0,-4 3,-3 1,-2 0,2 2,2 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0.088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3.168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1006 1,'0'0</inkml:trace>
  <inkml:trace contextRef="#ctx0" brushRef="#br0" timeOffset="836.78">0 107,'0'0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5.60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7.25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00.190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01.31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763.82">70 124,'0'0</inkml:trace>
  <inkml:trace contextRef="#ctx0" brushRef="#br0" timeOffset="1265.9">70 107,'0'0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tabSelected="1" zoomScaleNormal="100" workbookViewId="0">
      <selection activeCell="B21" sqref="B21"/>
    </sheetView>
  </sheetViews>
  <sheetFormatPr defaultRowHeight="14.5" x14ac:dyDescent="0.35"/>
  <cols>
    <col min="1" max="1" width="23.54296875" customWidth="1"/>
    <col min="2" max="2" width="12.54296875" customWidth="1"/>
    <col min="4" max="4" width="22.54296875" customWidth="1"/>
    <col min="5" max="5" width="14.08984375" customWidth="1"/>
    <col min="6" max="6" width="7.54296875" style="1" customWidth="1"/>
    <col min="7" max="7" width="21.81640625" customWidth="1"/>
    <col min="8" max="8" width="12.54296875" customWidth="1"/>
    <col min="9" max="9" width="7.1796875" customWidth="1"/>
    <col min="10" max="10" width="24" customWidth="1"/>
    <col min="11" max="11" width="13.6328125" customWidth="1"/>
  </cols>
  <sheetData>
    <row r="1" spans="1:11" ht="18.5" x14ac:dyDescent="0.45">
      <c r="A1" s="88" t="s">
        <v>53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8.5" x14ac:dyDescent="0.45">
      <c r="A2" s="89">
        <v>45107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8.5" x14ac:dyDescent="0.45">
      <c r="A3" s="20"/>
      <c r="D3" s="21"/>
      <c r="E3" s="21"/>
      <c r="F3" s="22"/>
      <c r="G3" s="21"/>
      <c r="H3" s="21"/>
      <c r="I3" s="22"/>
      <c r="J3" s="21"/>
      <c r="K3" s="21"/>
    </row>
    <row r="4" spans="1:11" x14ac:dyDescent="0.35">
      <c r="A4" s="63" t="s">
        <v>54</v>
      </c>
      <c r="B4" s="23" t="s">
        <v>55</v>
      </c>
      <c r="D4" s="63" t="s">
        <v>92</v>
      </c>
      <c r="E4" s="23" t="s">
        <v>93</v>
      </c>
      <c r="F4"/>
      <c r="G4" s="63" t="s">
        <v>94</v>
      </c>
      <c r="H4" s="39" t="s">
        <v>95</v>
      </c>
      <c r="J4" s="63" t="s">
        <v>96</v>
      </c>
      <c r="K4" s="39" t="s">
        <v>97</v>
      </c>
    </row>
    <row r="5" spans="1:11" x14ac:dyDescent="0.35">
      <c r="A5" s="24" t="s">
        <v>62</v>
      </c>
      <c r="B5" s="25">
        <f>'1913 Library'!F5</f>
        <v>18135.93</v>
      </c>
      <c r="D5" s="24" t="s">
        <v>62</v>
      </c>
      <c r="E5" s="25">
        <f>Conservation!F5</f>
        <v>117337.42</v>
      </c>
      <c r="F5"/>
      <c r="G5" s="24" t="s">
        <v>62</v>
      </c>
      <c r="H5" s="25">
        <f>'Old Home Day'!F5</f>
        <v>29209.02</v>
      </c>
      <c r="J5" s="24" t="s">
        <v>62</v>
      </c>
      <c r="K5" s="25">
        <f>'Recycling MMA'!F5</f>
        <v>998.74</v>
      </c>
    </row>
    <row r="6" spans="1:11" x14ac:dyDescent="0.35">
      <c r="A6" s="24" t="s">
        <v>63</v>
      </c>
      <c r="B6" s="25">
        <f>'1913 Library'!F8</f>
        <v>0</v>
      </c>
      <c r="D6" s="24" t="s">
        <v>63</v>
      </c>
      <c r="E6" s="25">
        <f>Conservation!F8</f>
        <v>0</v>
      </c>
      <c r="F6"/>
      <c r="G6" s="24" t="s">
        <v>63</v>
      </c>
      <c r="H6" s="25">
        <f>'Old Home Day'!F8</f>
        <v>400</v>
      </c>
      <c r="J6" s="24" t="s">
        <v>63</v>
      </c>
      <c r="K6" s="25">
        <f>'Recycling MMA'!F8</f>
        <v>0</v>
      </c>
    </row>
    <row r="7" spans="1:11" x14ac:dyDescent="0.35">
      <c r="A7" s="24" t="s">
        <v>65</v>
      </c>
      <c r="B7" s="25">
        <f>'1913 Library'!F9</f>
        <v>59.77</v>
      </c>
      <c r="D7" s="24" t="s">
        <v>65</v>
      </c>
      <c r="E7" s="25">
        <f>Conservation!F9</f>
        <v>386.73</v>
      </c>
      <c r="F7"/>
      <c r="G7" s="24" t="s">
        <v>129</v>
      </c>
      <c r="H7" s="25">
        <f>'Old Home Day'!F9</f>
        <v>96.43</v>
      </c>
      <c r="J7" s="24" t="s">
        <v>65</v>
      </c>
      <c r="K7" s="25">
        <f>'Recycling MMA'!F9</f>
        <v>3.29</v>
      </c>
    </row>
    <row r="8" spans="1:11" x14ac:dyDescent="0.35">
      <c r="A8" s="24" t="s">
        <v>67</v>
      </c>
      <c r="B8" s="26">
        <f>'1913 Library'!F12</f>
        <v>0</v>
      </c>
      <c r="D8" s="24" t="s">
        <v>67</v>
      </c>
      <c r="E8" s="26">
        <f>Conservation!F12</f>
        <v>0</v>
      </c>
      <c r="F8"/>
      <c r="G8" s="24" t="s">
        <v>67</v>
      </c>
      <c r="H8" s="26">
        <f>'Old Home Day'!F12</f>
        <v>-36</v>
      </c>
      <c r="J8" s="24" t="s">
        <v>67</v>
      </c>
      <c r="K8" s="25">
        <f>'Recycling MMA'!F11</f>
        <v>0</v>
      </c>
    </row>
    <row r="9" spans="1:11" x14ac:dyDescent="0.35">
      <c r="A9" s="27" t="s">
        <v>69</v>
      </c>
      <c r="B9" s="28">
        <f>SUM(B5:B8)</f>
        <v>18195.7</v>
      </c>
      <c r="D9" s="27" t="s">
        <v>98</v>
      </c>
      <c r="E9" s="28">
        <f>SUM(E5:E8)</f>
        <v>117724.15</v>
      </c>
      <c r="F9"/>
      <c r="G9" s="27" t="s">
        <v>69</v>
      </c>
      <c r="H9" s="28">
        <f>SUM(H5:H8)</f>
        <v>29669.45</v>
      </c>
      <c r="J9" s="27" t="s">
        <v>69</v>
      </c>
      <c r="K9" s="28">
        <f>SUM(K5:K8)</f>
        <v>1002.03</v>
      </c>
    </row>
    <row r="10" spans="1:11" x14ac:dyDescent="0.35">
      <c r="A10" s="27"/>
      <c r="B10" s="29"/>
      <c r="D10" s="27"/>
      <c r="E10" s="29"/>
      <c r="F10"/>
      <c r="G10" s="27"/>
      <c r="H10" s="29"/>
      <c r="J10" s="24"/>
      <c r="K10" s="25"/>
    </row>
    <row r="11" spans="1:11" x14ac:dyDescent="0.35">
      <c r="A11" s="30" t="s">
        <v>70</v>
      </c>
      <c r="B11" s="25">
        <f>'1913 Library'!F17</f>
        <v>18195.7</v>
      </c>
      <c r="D11" s="24" t="s">
        <v>70</v>
      </c>
      <c r="E11" s="25">
        <f>Conservation!F17</f>
        <v>117724.15</v>
      </c>
      <c r="F11"/>
      <c r="G11" s="30" t="s">
        <v>70</v>
      </c>
      <c r="H11" s="25">
        <f>'Old Home Day'!F17</f>
        <v>29669.45</v>
      </c>
      <c r="J11" s="30" t="s">
        <v>70</v>
      </c>
      <c r="K11" s="25">
        <f>'Recycling MMA'!F16</f>
        <v>1002.03</v>
      </c>
    </row>
    <row r="12" spans="1:11" x14ac:dyDescent="0.35">
      <c r="A12" s="30" t="s">
        <v>30</v>
      </c>
      <c r="B12" s="25">
        <f>'1913 Library'!F19</f>
        <v>0</v>
      </c>
      <c r="D12" s="24" t="s">
        <v>72</v>
      </c>
      <c r="E12" s="25">
        <f>Conservation!F19</f>
        <v>0</v>
      </c>
      <c r="F12"/>
      <c r="G12" s="30" t="s">
        <v>30</v>
      </c>
      <c r="H12" s="25">
        <f>'Old Home Day'!F19</f>
        <v>0</v>
      </c>
      <c r="J12" s="30" t="s">
        <v>30</v>
      </c>
      <c r="K12" s="25">
        <f>'Recycling MMA'!F18</f>
        <v>0</v>
      </c>
    </row>
    <row r="13" spans="1:11" x14ac:dyDescent="0.35">
      <c r="A13" s="24" t="s">
        <v>71</v>
      </c>
      <c r="B13" s="26">
        <f>'1913 Library'!F21</f>
        <v>0</v>
      </c>
      <c r="D13" s="24" t="s">
        <v>75</v>
      </c>
      <c r="E13" s="26">
        <f>Conservation!F21</f>
        <v>0</v>
      </c>
      <c r="F13"/>
      <c r="G13" s="24" t="s">
        <v>71</v>
      </c>
      <c r="H13" s="26">
        <f>'Old Home Day'!F21</f>
        <v>0</v>
      </c>
      <c r="J13" s="24" t="s">
        <v>71</v>
      </c>
      <c r="K13" s="25">
        <f>'Recycling MMA'!F20</f>
        <v>0</v>
      </c>
    </row>
    <row r="14" spans="1:11" x14ac:dyDescent="0.35">
      <c r="A14" s="32" t="s">
        <v>74</v>
      </c>
      <c r="B14" s="33">
        <f>SUM(B11:B13)</f>
        <v>18195.7</v>
      </c>
      <c r="D14" s="32" t="s">
        <v>74</v>
      </c>
      <c r="E14" s="33">
        <f>SUM(E11:E13)</f>
        <v>117724.15</v>
      </c>
      <c r="F14"/>
      <c r="G14" s="32" t="s">
        <v>74</v>
      </c>
      <c r="H14" s="33">
        <f>SUM(H11:H13)</f>
        <v>29669.45</v>
      </c>
      <c r="J14" s="32" t="s">
        <v>74</v>
      </c>
      <c r="K14" s="33">
        <f>SUM(K11:K13)</f>
        <v>1002.03</v>
      </c>
    </row>
    <row r="15" spans="1:11" ht="18.5" x14ac:dyDescent="0.45">
      <c r="A15" s="10"/>
      <c r="B15" s="34"/>
      <c r="D15" s="21"/>
      <c r="E15" s="21"/>
      <c r="F15"/>
      <c r="G15" s="21"/>
      <c r="H15" s="21"/>
      <c r="J15" s="10"/>
      <c r="K15" s="34"/>
    </row>
    <row r="16" spans="1:11" ht="18.5" x14ac:dyDescent="0.45">
      <c r="A16" s="10"/>
      <c r="B16" s="34"/>
      <c r="D16" s="21"/>
      <c r="E16" s="21"/>
      <c r="F16"/>
      <c r="G16" s="21"/>
      <c r="H16" s="21"/>
      <c r="J16" s="85"/>
      <c r="K16" s="87"/>
    </row>
    <row r="17" spans="1:11" x14ac:dyDescent="0.35">
      <c r="A17" s="63" t="s">
        <v>126</v>
      </c>
      <c r="B17" s="23" t="s">
        <v>127</v>
      </c>
      <c r="D17" s="63" t="s">
        <v>56</v>
      </c>
      <c r="E17" s="23" t="s">
        <v>57</v>
      </c>
      <c r="F17"/>
      <c r="G17" s="63" t="s">
        <v>58</v>
      </c>
      <c r="H17" s="23" t="s">
        <v>59</v>
      </c>
      <c r="J17" s="84" t="s">
        <v>60</v>
      </c>
      <c r="K17" s="35" t="s">
        <v>61</v>
      </c>
    </row>
    <row r="18" spans="1:11" x14ac:dyDescent="0.35">
      <c r="A18" s="24" t="s">
        <v>62</v>
      </c>
      <c r="B18" s="25">
        <f>'Ag Comm'!F5</f>
        <v>1145.5999999999999</v>
      </c>
      <c r="D18" s="24" t="s">
        <v>62</v>
      </c>
      <c r="E18" s="25">
        <f>'Const. Debris'!F5</f>
        <v>242988.18</v>
      </c>
      <c r="F18"/>
      <c r="G18" s="24" t="s">
        <v>62</v>
      </c>
      <c r="H18" s="25">
        <f>'PZ Escrow'!F5</f>
        <v>79616.53</v>
      </c>
      <c r="J18" s="24" t="s">
        <v>62</v>
      </c>
      <c r="K18" s="25">
        <f>'Sewer Users'!F5</f>
        <v>272221.52</v>
      </c>
    </row>
    <row r="19" spans="1:11" x14ac:dyDescent="0.35">
      <c r="A19" s="24" t="s">
        <v>63</v>
      </c>
      <c r="B19" s="25">
        <f>'Ag Comm'!F8</f>
        <v>0</v>
      </c>
      <c r="D19" s="24" t="s">
        <v>63</v>
      </c>
      <c r="E19" s="25">
        <f>'Const. Debris'!F8</f>
        <v>1929</v>
      </c>
      <c r="F19"/>
      <c r="G19" s="24" t="s">
        <v>63</v>
      </c>
      <c r="H19" s="25">
        <f>'PZ Escrow'!F8</f>
        <v>2672.5</v>
      </c>
      <c r="J19" s="24" t="s">
        <v>64</v>
      </c>
      <c r="K19" s="25">
        <f>'Sewer Users'!F8</f>
        <v>2559</v>
      </c>
    </row>
    <row r="20" spans="1:11" x14ac:dyDescent="0.35">
      <c r="A20" s="24" t="s">
        <v>65</v>
      </c>
      <c r="B20" s="25">
        <f>'Ag Comm'!F9</f>
        <v>3.78</v>
      </c>
      <c r="D20" s="24" t="s">
        <v>66</v>
      </c>
      <c r="E20" s="25">
        <f>'Const. Debris'!F9</f>
        <v>2825</v>
      </c>
      <c r="F20"/>
      <c r="G20" s="24" t="s">
        <v>65</v>
      </c>
      <c r="H20" s="25">
        <f>'PZ Escrow'!F9</f>
        <v>264.43</v>
      </c>
      <c r="J20" s="24" t="s">
        <v>110</v>
      </c>
      <c r="K20" s="25">
        <f>'Sewer Users'!F9</f>
        <v>2801.19</v>
      </c>
    </row>
    <row r="21" spans="1:11" x14ac:dyDescent="0.35">
      <c r="A21" s="24"/>
      <c r="B21" s="25"/>
      <c r="D21" s="24" t="s">
        <v>65</v>
      </c>
      <c r="E21" s="25">
        <f>'Const. Debris'!F10</f>
        <v>807.17</v>
      </c>
      <c r="F21"/>
      <c r="G21" s="24" t="s">
        <v>67</v>
      </c>
      <c r="H21" s="26">
        <f>'PZ Escrow'!F12</f>
        <v>-4942.63</v>
      </c>
      <c r="J21" s="24" t="s">
        <v>111</v>
      </c>
      <c r="K21" s="25">
        <f>'Sewer Users'!F10</f>
        <v>2250</v>
      </c>
    </row>
    <row r="22" spans="1:11" x14ac:dyDescent="0.35">
      <c r="A22" s="24" t="s">
        <v>67</v>
      </c>
      <c r="B22" s="86">
        <f>'Ag Comm'!F12</f>
        <v>0</v>
      </c>
      <c r="D22" s="24" t="s">
        <v>67</v>
      </c>
      <c r="E22" s="26">
        <f>'Const. Debris'!F13</f>
        <v>0</v>
      </c>
      <c r="F22"/>
      <c r="G22" s="24" t="s">
        <v>138</v>
      </c>
      <c r="H22" s="26">
        <v>552.5</v>
      </c>
      <c r="J22" s="24" t="s">
        <v>68</v>
      </c>
      <c r="K22" s="25">
        <f>'Sewer Users'!F11</f>
        <v>973.12</v>
      </c>
    </row>
    <row r="23" spans="1:11" x14ac:dyDescent="0.35">
      <c r="A23" s="27" t="s">
        <v>69</v>
      </c>
      <c r="B23" s="28">
        <f>SUM(B18:B22)</f>
        <v>1149.3799999999999</v>
      </c>
      <c r="D23" s="24"/>
      <c r="E23" s="26"/>
      <c r="F23"/>
      <c r="G23" s="27" t="s">
        <v>69</v>
      </c>
      <c r="H23" s="28">
        <f>SUM(H18:H22)</f>
        <v>78163.329999999987</v>
      </c>
      <c r="J23" s="24" t="s">
        <v>67</v>
      </c>
      <c r="K23" s="26">
        <f>'Sewer Users'!F13</f>
        <v>0</v>
      </c>
    </row>
    <row r="24" spans="1:11" x14ac:dyDescent="0.35">
      <c r="A24" s="27"/>
      <c r="B24" s="29"/>
      <c r="D24" s="27" t="s">
        <v>69</v>
      </c>
      <c r="E24" s="28">
        <f>SUM(E18:E23)</f>
        <v>248549.35</v>
      </c>
      <c r="F24"/>
      <c r="G24" s="27"/>
      <c r="H24" s="29"/>
      <c r="J24" s="24" t="s">
        <v>131</v>
      </c>
      <c r="K24" s="26">
        <v>-69.12</v>
      </c>
    </row>
    <row r="25" spans="1:11" x14ac:dyDescent="0.35">
      <c r="A25" s="30" t="s">
        <v>70</v>
      </c>
      <c r="B25" s="25">
        <f>'Ag Comm'!F17</f>
        <v>1149.3800000000001</v>
      </c>
      <c r="D25" s="27"/>
      <c r="E25" s="29"/>
      <c r="F25"/>
      <c r="G25" s="30" t="s">
        <v>70</v>
      </c>
      <c r="H25" s="25">
        <f>'PZ Escrow'!F17</f>
        <v>80934.14</v>
      </c>
      <c r="J25" s="27" t="s">
        <v>69</v>
      </c>
      <c r="K25" s="28">
        <f>SUM(K18:K24)</f>
        <v>280735.71000000002</v>
      </c>
    </row>
    <row r="26" spans="1:11" x14ac:dyDescent="0.35">
      <c r="A26" s="30" t="s">
        <v>30</v>
      </c>
      <c r="B26" s="25">
        <f>'Ag Comm'!F19</f>
        <v>0</v>
      </c>
      <c r="D26" s="24" t="s">
        <v>70</v>
      </c>
      <c r="E26" s="25">
        <f>'Const. Debris'!F18</f>
        <v>248549.35</v>
      </c>
      <c r="F26"/>
      <c r="G26" s="30" t="s">
        <v>30</v>
      </c>
      <c r="H26" s="25">
        <f>'PZ Escrow'!F19</f>
        <v>0</v>
      </c>
      <c r="J26" s="24"/>
      <c r="K26" s="31"/>
    </row>
    <row r="27" spans="1:11" x14ac:dyDescent="0.35">
      <c r="A27" s="24" t="s">
        <v>71</v>
      </c>
      <c r="B27" s="86">
        <f>'Ag Comm'!F21</f>
        <v>0</v>
      </c>
      <c r="D27" s="24" t="s">
        <v>72</v>
      </c>
      <c r="E27" s="25">
        <f>'Const. Debris'!F20</f>
        <v>0</v>
      </c>
      <c r="F27"/>
      <c r="G27" s="24" t="s">
        <v>71</v>
      </c>
      <c r="H27" s="26">
        <f>'PZ Escrow'!F21</f>
        <v>-2770.81</v>
      </c>
      <c r="J27" s="24" t="s">
        <v>73</v>
      </c>
      <c r="K27" s="25">
        <f>'Sewer Users'!F20</f>
        <v>280551.28000000003</v>
      </c>
    </row>
    <row r="28" spans="1:11" x14ac:dyDescent="0.35">
      <c r="A28" s="32" t="s">
        <v>74</v>
      </c>
      <c r="B28" s="33">
        <f>SUM(B25:B27)</f>
        <v>1149.3800000000001</v>
      </c>
      <c r="D28" s="24" t="s">
        <v>75</v>
      </c>
      <c r="E28" s="26">
        <f>'Const. Debris'!F22</f>
        <v>0</v>
      </c>
      <c r="F28"/>
      <c r="G28" s="32" t="s">
        <v>74</v>
      </c>
      <c r="H28" s="33">
        <f>SUM(H25:H27)</f>
        <v>78163.33</v>
      </c>
      <c r="J28" s="30" t="s">
        <v>30</v>
      </c>
      <c r="K28" s="25">
        <f>'Sewer Users'!F22</f>
        <v>253.55</v>
      </c>
    </row>
    <row r="29" spans="1:11" ht="18.5" x14ac:dyDescent="0.45">
      <c r="A29" s="10"/>
      <c r="B29" s="34"/>
      <c r="D29" s="24"/>
      <c r="E29" s="26"/>
      <c r="F29"/>
      <c r="G29" s="21"/>
      <c r="H29" s="21"/>
      <c r="J29" s="24" t="s">
        <v>71</v>
      </c>
      <c r="K29" s="40">
        <f>'Sewer Users'!F24</f>
        <v>0</v>
      </c>
    </row>
    <row r="30" spans="1:11" x14ac:dyDescent="0.35">
      <c r="A30" s="10"/>
      <c r="B30" s="34"/>
      <c r="D30" s="32" t="s">
        <v>74</v>
      </c>
      <c r="E30" s="33">
        <f>SUM(E26:E29)</f>
        <v>248549.35</v>
      </c>
      <c r="F30"/>
      <c r="J30" s="32" t="s">
        <v>74</v>
      </c>
      <c r="K30" s="33">
        <f>SUM(K27:K29)</f>
        <v>280804.83</v>
      </c>
    </row>
    <row r="31" spans="1:11" x14ac:dyDescent="0.35">
      <c r="A31" s="63" t="s">
        <v>52</v>
      </c>
      <c r="B31" s="23" t="s">
        <v>76</v>
      </c>
      <c r="E31" s="22"/>
      <c r="F31"/>
      <c r="G31" s="63" t="s">
        <v>78</v>
      </c>
      <c r="H31" s="23" t="s">
        <v>79</v>
      </c>
    </row>
    <row r="32" spans="1:11" x14ac:dyDescent="0.35">
      <c r="A32" s="24" t="s">
        <v>62</v>
      </c>
      <c r="B32" s="25">
        <f>ARPA!F5</f>
        <v>77180.600000000006</v>
      </c>
      <c r="E32" s="22"/>
      <c r="F32"/>
      <c r="G32" s="24" t="s">
        <v>62</v>
      </c>
      <c r="H32" s="25">
        <f>'Police Detail'!F5</f>
        <v>16082.16</v>
      </c>
    </row>
    <row r="33" spans="1:11" x14ac:dyDescent="0.35">
      <c r="A33" s="24" t="s">
        <v>63</v>
      </c>
      <c r="B33" s="25">
        <f>ARPA!F8</f>
        <v>0</v>
      </c>
      <c r="D33" s="64" t="s">
        <v>77</v>
      </c>
      <c r="E33" s="23"/>
      <c r="F33"/>
      <c r="G33" s="24" t="s">
        <v>63</v>
      </c>
      <c r="H33" s="25">
        <f>'Police Detail'!F8</f>
        <v>1380</v>
      </c>
      <c r="J33" s="64" t="s">
        <v>81</v>
      </c>
      <c r="K33" s="23"/>
    </row>
    <row r="34" spans="1:11" x14ac:dyDescent="0.35">
      <c r="A34" s="24" t="s">
        <v>65</v>
      </c>
      <c r="B34" s="25">
        <f>ARPA!F9</f>
        <v>254.38</v>
      </c>
      <c r="D34" s="65" t="s">
        <v>115</v>
      </c>
      <c r="E34" s="35"/>
      <c r="F34"/>
      <c r="G34" s="24" t="s">
        <v>65</v>
      </c>
      <c r="H34" s="25">
        <f>'Police Detail'!F9</f>
        <v>53.46</v>
      </c>
      <c r="J34" s="65" t="s">
        <v>119</v>
      </c>
      <c r="K34" s="35"/>
    </row>
    <row r="35" spans="1:11" x14ac:dyDescent="0.35">
      <c r="A35" s="24"/>
      <c r="B35" s="25"/>
      <c r="D35" s="36" t="s">
        <v>80</v>
      </c>
      <c r="E35" s="25">
        <v>184958.64</v>
      </c>
      <c r="F35"/>
      <c r="G35" s="24" t="s">
        <v>67</v>
      </c>
      <c r="H35" s="26">
        <f>'Police Detail'!F12</f>
        <v>0</v>
      </c>
      <c r="J35" s="24" t="s">
        <v>80</v>
      </c>
      <c r="K35" s="25">
        <v>319399.21999999997</v>
      </c>
    </row>
    <row r="36" spans="1:11" x14ac:dyDescent="0.35">
      <c r="A36" s="24" t="s">
        <v>101</v>
      </c>
      <c r="B36" s="26">
        <f>ARPA!F12</f>
        <v>0</v>
      </c>
      <c r="D36" s="47" t="s">
        <v>116</v>
      </c>
      <c r="E36" s="25">
        <v>16.21</v>
      </c>
      <c r="F36"/>
      <c r="G36" s="27" t="s">
        <v>69</v>
      </c>
      <c r="H36" s="28">
        <f>SUM(H32:H35)</f>
        <v>17515.62</v>
      </c>
      <c r="J36" s="47" t="s">
        <v>120</v>
      </c>
      <c r="K36" s="25">
        <v>0.88</v>
      </c>
    </row>
    <row r="37" spans="1:11" x14ac:dyDescent="0.35">
      <c r="A37" s="27" t="s">
        <v>69</v>
      </c>
      <c r="B37" s="28">
        <f>SUM(B32:B36)</f>
        <v>77434.98000000001</v>
      </c>
      <c r="D37" s="24" t="s">
        <v>120</v>
      </c>
      <c r="E37" s="25">
        <v>14.19</v>
      </c>
      <c r="F37"/>
      <c r="G37" s="27"/>
      <c r="H37" s="29"/>
      <c r="J37" s="24" t="s">
        <v>123</v>
      </c>
      <c r="K37" s="25">
        <v>27.13</v>
      </c>
    </row>
    <row r="38" spans="1:11" x14ac:dyDescent="0.35">
      <c r="A38" s="27"/>
      <c r="B38" s="29"/>
      <c r="D38" s="24" t="s">
        <v>123</v>
      </c>
      <c r="E38" s="25">
        <v>15.71</v>
      </c>
      <c r="F38"/>
      <c r="G38" s="24" t="s">
        <v>73</v>
      </c>
      <c r="H38" s="25">
        <f>'Police Detail'!F17</f>
        <v>17515.62</v>
      </c>
      <c r="J38" s="24" t="s">
        <v>128</v>
      </c>
      <c r="K38" s="25">
        <v>24.5</v>
      </c>
    </row>
    <row r="39" spans="1:11" x14ac:dyDescent="0.35">
      <c r="A39" s="24" t="s">
        <v>73</v>
      </c>
      <c r="B39" s="25">
        <f>ARPA!F17</f>
        <v>77434.98</v>
      </c>
      <c r="D39" s="24" t="s">
        <v>128</v>
      </c>
      <c r="E39" s="25">
        <v>14.19</v>
      </c>
      <c r="F39"/>
      <c r="G39" s="30" t="s">
        <v>30</v>
      </c>
      <c r="H39" s="25">
        <f>'Police Detail'!F19</f>
        <v>0</v>
      </c>
      <c r="J39" s="47" t="s">
        <v>130</v>
      </c>
      <c r="K39" s="25">
        <v>28.88</v>
      </c>
    </row>
    <row r="40" spans="1:11" x14ac:dyDescent="0.35">
      <c r="A40" s="30" t="s">
        <v>30</v>
      </c>
      <c r="B40" s="25">
        <f>ARPA!F19</f>
        <v>0</v>
      </c>
      <c r="D40" s="24" t="s">
        <v>130</v>
      </c>
      <c r="E40" s="25">
        <v>16.73</v>
      </c>
      <c r="F40"/>
      <c r="G40" s="24" t="s">
        <v>71</v>
      </c>
      <c r="H40" s="25">
        <f>'Police Detail'!F21</f>
        <v>0</v>
      </c>
      <c r="J40" s="47" t="s">
        <v>132</v>
      </c>
      <c r="K40" s="25">
        <v>26.26</v>
      </c>
    </row>
    <row r="41" spans="1:11" x14ac:dyDescent="0.35">
      <c r="A41" s="24" t="s">
        <v>71</v>
      </c>
      <c r="B41" s="25">
        <f>ARPA!F21</f>
        <v>0</v>
      </c>
      <c r="D41" s="24" t="s">
        <v>132</v>
      </c>
      <c r="E41" s="37">
        <v>15.21</v>
      </c>
      <c r="F41"/>
      <c r="G41" s="32" t="s">
        <v>74</v>
      </c>
      <c r="H41" s="33">
        <f>SUM(H38:H40)</f>
        <v>17515.62</v>
      </c>
      <c r="J41" s="38"/>
      <c r="K41" s="25"/>
    </row>
    <row r="42" spans="1:11" x14ac:dyDescent="0.35">
      <c r="A42" s="32" t="s">
        <v>74</v>
      </c>
      <c r="B42" s="33">
        <f>SUM(B39:B41)</f>
        <v>77434.98</v>
      </c>
      <c r="D42" s="24"/>
      <c r="E42" s="31"/>
      <c r="F42"/>
      <c r="J42" s="24"/>
      <c r="K42" s="25"/>
    </row>
    <row r="43" spans="1:11" x14ac:dyDescent="0.35">
      <c r="A43" s="10"/>
      <c r="B43" s="34"/>
      <c r="D43" s="32" t="s">
        <v>121</v>
      </c>
      <c r="E43" s="33">
        <f>SUM(E35:E41)</f>
        <v>185050.88</v>
      </c>
      <c r="F43"/>
      <c r="J43" s="32" t="s">
        <v>121</v>
      </c>
      <c r="K43" s="33">
        <f>SUM(K35:K42)</f>
        <v>319506.87</v>
      </c>
    </row>
    <row r="44" spans="1:11" x14ac:dyDescent="0.35">
      <c r="E44" s="22"/>
      <c r="F44"/>
      <c r="G44" s="63" t="s">
        <v>86</v>
      </c>
      <c r="H44" s="39" t="s">
        <v>87</v>
      </c>
      <c r="J44" s="10"/>
      <c r="K44" s="66"/>
    </row>
    <row r="45" spans="1:11" x14ac:dyDescent="0.35">
      <c r="A45" s="63" t="s">
        <v>82</v>
      </c>
      <c r="B45" s="39" t="s">
        <v>83</v>
      </c>
      <c r="F45"/>
      <c r="G45" s="24" t="s">
        <v>62</v>
      </c>
      <c r="H45" s="25">
        <f>Recycle!F5</f>
        <v>53580</v>
      </c>
    </row>
    <row r="46" spans="1:11" x14ac:dyDescent="0.35">
      <c r="A46" s="24" t="s">
        <v>62</v>
      </c>
      <c r="B46" s="25">
        <f>'Bldg. Insp'!F5</f>
        <v>45395.91</v>
      </c>
      <c r="D46" s="63" t="s">
        <v>84</v>
      </c>
      <c r="E46" s="39" t="s">
        <v>85</v>
      </c>
      <c r="F46"/>
      <c r="G46" s="24" t="s">
        <v>63</v>
      </c>
      <c r="H46" s="25">
        <f>Recycle!F8</f>
        <v>1039.93</v>
      </c>
      <c r="J46" s="63" t="s">
        <v>88</v>
      </c>
      <c r="K46" s="39" t="s">
        <v>89</v>
      </c>
    </row>
    <row r="47" spans="1:11" x14ac:dyDescent="0.35">
      <c r="A47" s="24" t="s">
        <v>63</v>
      </c>
      <c r="B47" s="25">
        <f>'Bldg. Insp'!F8</f>
        <v>6019</v>
      </c>
      <c r="D47" s="24" t="s">
        <v>62</v>
      </c>
      <c r="E47" s="25">
        <f>'Impact Fees'!F5</f>
        <v>79291.72</v>
      </c>
      <c r="F47"/>
      <c r="G47" s="24" t="s">
        <v>90</v>
      </c>
      <c r="H47" s="25">
        <f>Recycle!F9</f>
        <v>968</v>
      </c>
      <c r="J47" s="24" t="s">
        <v>62</v>
      </c>
      <c r="K47" s="25">
        <f>'Town Forest'!F5</f>
        <v>17582.009999999998</v>
      </c>
    </row>
    <row r="48" spans="1:11" x14ac:dyDescent="0.35">
      <c r="A48" s="24" t="s">
        <v>65</v>
      </c>
      <c r="B48" s="25">
        <f>'Bldg. Insp'!F9</f>
        <v>158.69999999999999</v>
      </c>
      <c r="D48" s="24" t="s">
        <v>63</v>
      </c>
      <c r="E48" s="25">
        <f>'Impact Fees'!F8</f>
        <v>10742</v>
      </c>
      <c r="F48"/>
      <c r="G48" s="24" t="s">
        <v>65</v>
      </c>
      <c r="H48" s="25">
        <f>Recycle!F10</f>
        <v>179.93</v>
      </c>
      <c r="J48" s="24" t="s">
        <v>63</v>
      </c>
      <c r="K48" s="25">
        <f>'Town Forest'!F8</f>
        <v>0</v>
      </c>
    </row>
    <row r="49" spans="1:11" x14ac:dyDescent="0.35">
      <c r="A49" s="24"/>
      <c r="B49" s="25"/>
      <c r="D49" s="24" t="s">
        <v>65</v>
      </c>
      <c r="E49" s="25">
        <f>'Impact Fees'!F9</f>
        <v>285.52999999999997</v>
      </c>
      <c r="F49"/>
      <c r="G49" s="24" t="s">
        <v>67</v>
      </c>
      <c r="H49" s="26">
        <f>Recycle!F13</f>
        <v>-457.55</v>
      </c>
      <c r="J49" s="24" t="s">
        <v>65</v>
      </c>
      <c r="K49" s="25">
        <f>'Town Forest'!F9</f>
        <v>57.95</v>
      </c>
    </row>
    <row r="50" spans="1:11" x14ac:dyDescent="0.35">
      <c r="A50" s="24" t="s">
        <v>67</v>
      </c>
      <c r="B50" s="26">
        <f>'Bldg. Insp'!F12</f>
        <v>0</v>
      </c>
      <c r="D50" s="24" t="s">
        <v>67</v>
      </c>
      <c r="E50" s="26">
        <f>'Impact Fees'!F12</f>
        <v>0</v>
      </c>
      <c r="F50"/>
      <c r="G50" s="27" t="s">
        <v>69</v>
      </c>
      <c r="H50" s="28">
        <f>SUM(H45:H49)</f>
        <v>55310.31</v>
      </c>
      <c r="J50" s="24" t="s">
        <v>67</v>
      </c>
      <c r="K50" s="26">
        <f>'Town Forest'!F12</f>
        <v>-175.99</v>
      </c>
    </row>
    <row r="51" spans="1:11" x14ac:dyDescent="0.35">
      <c r="A51" s="27" t="s">
        <v>69</v>
      </c>
      <c r="B51" s="28">
        <f>SUM(B46:B50)</f>
        <v>51573.61</v>
      </c>
      <c r="D51" s="27" t="s">
        <v>69</v>
      </c>
      <c r="E51" s="28">
        <f>SUM(E47:E50)</f>
        <v>90319.25</v>
      </c>
      <c r="F51"/>
      <c r="G51" s="24"/>
      <c r="H51" s="25"/>
      <c r="J51" s="27" t="s">
        <v>69</v>
      </c>
      <c r="K51" s="28">
        <f>SUM(K47:K50)</f>
        <v>17463.969999999998</v>
      </c>
    </row>
    <row r="52" spans="1:11" x14ac:dyDescent="0.35">
      <c r="A52" s="27"/>
      <c r="B52" s="29"/>
      <c r="D52" s="27"/>
      <c r="E52" s="29"/>
      <c r="F52"/>
      <c r="G52" s="30" t="s">
        <v>70</v>
      </c>
      <c r="H52" s="25">
        <f>Recycle!F18</f>
        <v>55310.31</v>
      </c>
      <c r="J52" s="27"/>
      <c r="K52" s="29"/>
    </row>
    <row r="53" spans="1:11" x14ac:dyDescent="0.35">
      <c r="A53" s="24" t="s">
        <v>73</v>
      </c>
      <c r="B53" s="25">
        <f>'Bldg. Insp'!F17</f>
        <v>51573.61</v>
      </c>
      <c r="D53" s="30" t="s">
        <v>70</v>
      </c>
      <c r="E53" s="25">
        <f>'Impact Fees'!F17</f>
        <v>90319.25</v>
      </c>
      <c r="F53"/>
      <c r="G53" s="30" t="s">
        <v>30</v>
      </c>
      <c r="H53" s="25">
        <f>Recycle!F20</f>
        <v>0</v>
      </c>
      <c r="J53" s="30" t="s">
        <v>70</v>
      </c>
      <c r="K53" s="25">
        <f>'Town Forest'!F17</f>
        <v>17639.96</v>
      </c>
    </row>
    <row r="54" spans="1:11" x14ac:dyDescent="0.35">
      <c r="A54" s="24" t="s">
        <v>91</v>
      </c>
      <c r="B54" s="25">
        <f>'Bldg. Insp'!F19</f>
        <v>0</v>
      </c>
      <c r="D54" s="30" t="s">
        <v>30</v>
      </c>
      <c r="E54" s="25">
        <f>'Impact Fees'!F19</f>
        <v>0</v>
      </c>
      <c r="F54"/>
      <c r="G54" s="24" t="s">
        <v>71</v>
      </c>
      <c r="H54" s="25">
        <f>Recycle!F22</f>
        <v>0</v>
      </c>
      <c r="J54" s="30" t="s">
        <v>30</v>
      </c>
      <c r="K54" s="25">
        <f>'Town Forest'!F19</f>
        <v>0</v>
      </c>
    </row>
    <row r="55" spans="1:11" x14ac:dyDescent="0.35">
      <c r="A55" s="24" t="s">
        <v>71</v>
      </c>
      <c r="B55" s="26">
        <f>'Bldg. Insp'!F21</f>
        <v>0</v>
      </c>
      <c r="D55" s="24" t="s">
        <v>71</v>
      </c>
      <c r="E55" s="25">
        <f>'Impact Fees'!F21</f>
        <v>0</v>
      </c>
      <c r="F55"/>
      <c r="G55" s="32" t="s">
        <v>74</v>
      </c>
      <c r="H55" s="33">
        <f>SUM(H52:H54)</f>
        <v>55310.31</v>
      </c>
      <c r="J55" s="24" t="s">
        <v>71</v>
      </c>
      <c r="K55" s="26">
        <f>'Town Forest'!F21</f>
        <v>-175.99</v>
      </c>
    </row>
    <row r="56" spans="1:11" x14ac:dyDescent="0.35">
      <c r="A56" s="32" t="s">
        <v>74</v>
      </c>
      <c r="B56" s="33">
        <f>SUM(B53:B55)</f>
        <v>51573.61</v>
      </c>
      <c r="D56" s="32" t="s">
        <v>74</v>
      </c>
      <c r="E56" s="33">
        <f>SUM(E53:E55)</f>
        <v>90319.25</v>
      </c>
      <c r="J56" s="32" t="s">
        <v>74</v>
      </c>
      <c r="K56" s="33">
        <f>SUM(K53:K55)</f>
        <v>17463.969999999998</v>
      </c>
    </row>
    <row r="57" spans="1:11" x14ac:dyDescent="0.35">
      <c r="A57" s="10"/>
      <c r="B57" s="34"/>
      <c r="D57" s="10"/>
      <c r="E57" s="34"/>
    </row>
    <row r="58" spans="1:11" x14ac:dyDescent="0.35">
      <c r="A58" s="10"/>
      <c r="B58" s="34"/>
      <c r="D58" s="10"/>
      <c r="E58" s="34"/>
    </row>
  </sheetData>
  <mergeCells count="2">
    <mergeCell ref="A1:K1"/>
    <mergeCell ref="A2:K2"/>
  </mergeCells>
  <pageMargins left="0.7" right="0.7" top="0.75" bottom="0.75" header="0.3" footer="0.3"/>
  <pageSetup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G32"/>
  <sheetViews>
    <sheetView workbookViewId="0">
      <selection activeCell="D26" sqref="D26"/>
    </sheetView>
  </sheetViews>
  <sheetFormatPr defaultRowHeight="14.5" x14ac:dyDescent="0.35"/>
  <cols>
    <col min="4" max="4" width="10.54296875" bestFit="1" customWidth="1"/>
    <col min="6" max="6" width="12.1796875" style="50" bestFit="1" customWidth="1"/>
  </cols>
  <sheetData>
    <row r="1" spans="1:7" ht="18.5" x14ac:dyDescent="0.45">
      <c r="A1" s="92">
        <v>45107</v>
      </c>
      <c r="B1" s="92"/>
      <c r="C1" s="92"/>
      <c r="D1" s="92"/>
      <c r="E1" s="92"/>
      <c r="F1" s="92"/>
      <c r="G1" s="92"/>
    </row>
    <row r="2" spans="1:7" ht="18.5" x14ac:dyDescent="0.45">
      <c r="A2" s="92" t="s">
        <v>22</v>
      </c>
      <c r="B2" s="92"/>
      <c r="C2" s="92"/>
      <c r="D2" s="92"/>
      <c r="E2" s="92"/>
      <c r="F2" s="92"/>
      <c r="G2" s="92"/>
    </row>
    <row r="5" spans="1:7" x14ac:dyDescent="0.35">
      <c r="A5" t="s">
        <v>133</v>
      </c>
      <c r="F5" s="50">
        <v>242988.18</v>
      </c>
    </row>
    <row r="7" spans="1:7" x14ac:dyDescent="0.35">
      <c r="A7" t="s">
        <v>1</v>
      </c>
    </row>
    <row r="8" spans="1:7" x14ac:dyDescent="0.35">
      <c r="B8" t="s">
        <v>14</v>
      </c>
      <c r="F8" s="50">
        <v>1929</v>
      </c>
    </row>
    <row r="9" spans="1:7" x14ac:dyDescent="0.35">
      <c r="B9" t="s">
        <v>47</v>
      </c>
      <c r="F9" s="50">
        <v>2825</v>
      </c>
    </row>
    <row r="10" spans="1:7" x14ac:dyDescent="0.35">
      <c r="B10" t="s">
        <v>15</v>
      </c>
      <c r="F10" s="50">
        <v>807.17</v>
      </c>
    </row>
    <row r="12" spans="1:7" x14ac:dyDescent="0.35">
      <c r="A12" t="s">
        <v>5</v>
      </c>
    </row>
    <row r="13" spans="1:7" x14ac:dyDescent="0.35">
      <c r="B13" t="s">
        <v>16</v>
      </c>
      <c r="F13" s="52"/>
    </row>
    <row r="15" spans="1:7" x14ac:dyDescent="0.35">
      <c r="A15" t="s">
        <v>134</v>
      </c>
      <c r="F15" s="55">
        <f>SUM(F5:F13)</f>
        <v>248549.35</v>
      </c>
    </row>
    <row r="18" spans="1:6" x14ac:dyDescent="0.35">
      <c r="A18" t="s">
        <v>17</v>
      </c>
      <c r="F18" s="50">
        <v>248549.35</v>
      </c>
    </row>
    <row r="20" spans="1:6" x14ac:dyDescent="0.35">
      <c r="A20" t="s">
        <v>18</v>
      </c>
      <c r="F20" s="50">
        <f>E32</f>
        <v>0</v>
      </c>
    </row>
    <row r="22" spans="1:6" x14ac:dyDescent="0.35">
      <c r="A22" t="s">
        <v>19</v>
      </c>
      <c r="F22" s="52">
        <f>-B32</f>
        <v>0</v>
      </c>
    </row>
    <row r="24" spans="1:6" x14ac:dyDescent="0.35">
      <c r="A24" t="s">
        <v>135</v>
      </c>
      <c r="F24" s="55">
        <f>SUM(F18:F22)</f>
        <v>248549.35</v>
      </c>
    </row>
    <row r="28" spans="1:6" x14ac:dyDescent="0.35">
      <c r="A28" s="7" t="s">
        <v>20</v>
      </c>
      <c r="D28" s="7" t="s">
        <v>30</v>
      </c>
    </row>
    <row r="29" spans="1:6" x14ac:dyDescent="0.35">
      <c r="B29" s="1"/>
      <c r="D29" s="6"/>
      <c r="E29" s="1"/>
    </row>
    <row r="30" spans="1:6" x14ac:dyDescent="0.35">
      <c r="B30" s="1"/>
      <c r="D30" s="6"/>
      <c r="E30" s="43"/>
    </row>
    <row r="31" spans="1:6" ht="15" thickBot="1" x14ac:dyDescent="0.4">
      <c r="B31" s="4"/>
      <c r="D31" s="6"/>
      <c r="E31" s="46"/>
    </row>
    <row r="32" spans="1:6" x14ac:dyDescent="0.35">
      <c r="B32" s="1">
        <f>SUM(B29:B31)</f>
        <v>0</v>
      </c>
      <c r="E32" s="43">
        <f>SUM(E29:E31)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G30"/>
  <sheetViews>
    <sheetView workbookViewId="0">
      <selection activeCell="F18" sqref="F18"/>
    </sheetView>
  </sheetViews>
  <sheetFormatPr defaultRowHeight="14.5" x14ac:dyDescent="0.35"/>
  <cols>
    <col min="2" max="2" width="9.08984375" style="43" bestFit="1" customWidth="1"/>
    <col min="6" max="6" width="11.81640625" style="50" bestFit="1" customWidth="1"/>
  </cols>
  <sheetData>
    <row r="1" spans="1:7" ht="18.5" x14ac:dyDescent="0.45">
      <c r="A1" s="92">
        <v>45107</v>
      </c>
      <c r="B1" s="92"/>
      <c r="C1" s="92"/>
      <c r="D1" s="92"/>
      <c r="E1" s="92"/>
      <c r="F1" s="92"/>
      <c r="G1" s="92"/>
    </row>
    <row r="2" spans="1:7" ht="18.5" x14ac:dyDescent="0.45">
      <c r="A2" s="92" t="s">
        <v>23</v>
      </c>
      <c r="B2" s="92"/>
      <c r="C2" s="92"/>
      <c r="D2" s="92"/>
      <c r="E2" s="92"/>
      <c r="F2" s="92"/>
      <c r="G2" s="92"/>
    </row>
    <row r="5" spans="1:7" x14ac:dyDescent="0.35">
      <c r="A5" t="s">
        <v>133</v>
      </c>
      <c r="F5" s="50">
        <v>79291.72</v>
      </c>
    </row>
    <row r="7" spans="1:7" x14ac:dyDescent="0.35">
      <c r="A7" t="s">
        <v>1</v>
      </c>
    </row>
    <row r="8" spans="1:7" x14ac:dyDescent="0.35">
      <c r="B8" s="43" t="s">
        <v>14</v>
      </c>
      <c r="F8" s="50">
        <v>10742</v>
      </c>
    </row>
    <row r="9" spans="1:7" x14ac:dyDescent="0.35">
      <c r="B9" s="43" t="s">
        <v>15</v>
      </c>
      <c r="F9" s="50">
        <v>285.52999999999997</v>
      </c>
    </row>
    <row r="11" spans="1:7" x14ac:dyDescent="0.35">
      <c r="A11" t="s">
        <v>5</v>
      </c>
    </row>
    <row r="12" spans="1:7" x14ac:dyDescent="0.35">
      <c r="B12" s="43" t="s">
        <v>16</v>
      </c>
      <c r="F12" s="52"/>
    </row>
    <row r="14" spans="1:7" x14ac:dyDescent="0.35">
      <c r="A14" t="s">
        <v>134</v>
      </c>
      <c r="F14" s="55">
        <f>SUM(F5:F12)</f>
        <v>90319.25</v>
      </c>
    </row>
    <row r="17" spans="1:6" x14ac:dyDescent="0.35">
      <c r="A17" t="s">
        <v>17</v>
      </c>
      <c r="F17" s="50">
        <v>90319.25</v>
      </c>
    </row>
    <row r="19" spans="1:6" x14ac:dyDescent="0.35">
      <c r="A19" t="s">
        <v>18</v>
      </c>
      <c r="F19" s="50">
        <v>0</v>
      </c>
    </row>
    <row r="21" spans="1:6" x14ac:dyDescent="0.35">
      <c r="A21" t="s">
        <v>19</v>
      </c>
      <c r="F21" s="52">
        <f>-B30</f>
        <v>0</v>
      </c>
    </row>
    <row r="23" spans="1:6" x14ac:dyDescent="0.35">
      <c r="A23" t="s">
        <v>135</v>
      </c>
      <c r="F23" s="55">
        <f>SUM(F17:F21)</f>
        <v>90319.25</v>
      </c>
    </row>
    <row r="27" spans="1:6" x14ac:dyDescent="0.35">
      <c r="A27" s="7" t="s">
        <v>20</v>
      </c>
    </row>
    <row r="29" spans="1:6" x14ac:dyDescent="0.35">
      <c r="B29" s="42"/>
    </row>
    <row r="30" spans="1:6" x14ac:dyDescent="0.35">
      <c r="B30" s="43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1:G44"/>
  <sheetViews>
    <sheetView workbookViewId="0">
      <selection activeCell="F18" sqref="F18"/>
    </sheetView>
  </sheetViews>
  <sheetFormatPr defaultRowHeight="14.5" x14ac:dyDescent="0.35"/>
  <cols>
    <col min="4" max="4" width="10.36328125" customWidth="1"/>
    <col min="6" max="6" width="11.1796875" style="50" bestFit="1" customWidth="1"/>
  </cols>
  <sheetData>
    <row r="1" spans="1:7" ht="18.5" x14ac:dyDescent="0.45">
      <c r="A1" s="92">
        <v>45107</v>
      </c>
      <c r="B1" s="92"/>
      <c r="C1" s="92"/>
      <c r="D1" s="92"/>
      <c r="E1" s="92"/>
      <c r="F1" s="92"/>
      <c r="G1" s="92"/>
    </row>
    <row r="2" spans="1:7" ht="18.5" x14ac:dyDescent="0.45">
      <c r="A2" s="92" t="s">
        <v>24</v>
      </c>
      <c r="B2" s="92"/>
      <c r="C2" s="92"/>
      <c r="D2" s="92"/>
      <c r="E2" s="92"/>
      <c r="F2" s="92"/>
      <c r="G2" s="92"/>
    </row>
    <row r="5" spans="1:7" x14ac:dyDescent="0.35">
      <c r="A5" t="s">
        <v>133</v>
      </c>
      <c r="F5" s="50">
        <v>29209.02</v>
      </c>
    </row>
    <row r="7" spans="1:7" x14ac:dyDescent="0.35">
      <c r="A7" t="s">
        <v>1</v>
      </c>
    </row>
    <row r="8" spans="1:7" x14ac:dyDescent="0.35">
      <c r="B8" t="s">
        <v>14</v>
      </c>
      <c r="F8" s="50">
        <v>400</v>
      </c>
    </row>
    <row r="9" spans="1:7" x14ac:dyDescent="0.35">
      <c r="B9" t="s">
        <v>15</v>
      </c>
      <c r="F9" s="50">
        <v>96.43</v>
      </c>
    </row>
    <row r="11" spans="1:7" x14ac:dyDescent="0.35">
      <c r="A11" t="s">
        <v>5</v>
      </c>
    </row>
    <row r="12" spans="1:7" x14ac:dyDescent="0.35">
      <c r="B12" t="s">
        <v>16</v>
      </c>
      <c r="F12" s="52">
        <v>-36</v>
      </c>
    </row>
    <row r="14" spans="1:7" x14ac:dyDescent="0.35">
      <c r="A14" t="s">
        <v>134</v>
      </c>
      <c r="F14" s="55">
        <f>SUM(F5:F12)</f>
        <v>29669.45</v>
      </c>
    </row>
    <row r="17" spans="1:6" x14ac:dyDescent="0.35">
      <c r="A17" t="s">
        <v>17</v>
      </c>
      <c r="F17" s="50">
        <v>29669.45</v>
      </c>
    </row>
    <row r="19" spans="1:6" x14ac:dyDescent="0.35">
      <c r="A19" t="s">
        <v>18</v>
      </c>
      <c r="F19" s="50">
        <f>E31</f>
        <v>0</v>
      </c>
    </row>
    <row r="21" spans="1:6" x14ac:dyDescent="0.35">
      <c r="A21" t="s">
        <v>19</v>
      </c>
      <c r="F21" s="52">
        <f>-B31</f>
        <v>0</v>
      </c>
    </row>
    <row r="23" spans="1:6" x14ac:dyDescent="0.35">
      <c r="A23" t="s">
        <v>135</v>
      </c>
      <c r="F23" s="55">
        <f>SUM(F17:F21)</f>
        <v>29669.45</v>
      </c>
    </row>
    <row r="27" spans="1:6" x14ac:dyDescent="0.35">
      <c r="A27" s="7" t="s">
        <v>20</v>
      </c>
      <c r="D27" s="9" t="s">
        <v>43</v>
      </c>
    </row>
    <row r="28" spans="1:6" x14ac:dyDescent="0.35">
      <c r="B28" s="1"/>
      <c r="D28" s="16"/>
      <c r="E28" s="1"/>
    </row>
    <row r="29" spans="1:6" x14ac:dyDescent="0.35">
      <c r="B29" s="1"/>
      <c r="D29" s="16"/>
      <c r="E29" s="1"/>
    </row>
    <row r="30" spans="1:6" ht="15" thickBot="1" x14ac:dyDescent="0.4">
      <c r="B30" s="4"/>
      <c r="D30" s="16"/>
      <c r="E30" s="41"/>
    </row>
    <row r="31" spans="1:6" x14ac:dyDescent="0.35">
      <c r="B31" s="1">
        <f>SUM(B28:B30)</f>
        <v>0</v>
      </c>
      <c r="D31" s="16"/>
      <c r="E31" s="1">
        <f>SUM(E28:E30)</f>
        <v>0</v>
      </c>
    </row>
    <row r="32" spans="1:6" x14ac:dyDescent="0.35">
      <c r="B32" s="1"/>
      <c r="D32" s="16"/>
      <c r="E32" s="1"/>
    </row>
    <row r="33" spans="2:5" x14ac:dyDescent="0.35">
      <c r="B33" s="1"/>
      <c r="D33" s="16"/>
      <c r="E33" s="1"/>
    </row>
    <row r="34" spans="2:5" x14ac:dyDescent="0.35">
      <c r="B34" s="1"/>
      <c r="D34" s="16"/>
      <c r="E34" s="1"/>
    </row>
    <row r="35" spans="2:5" x14ac:dyDescent="0.35">
      <c r="B35" s="1"/>
      <c r="D35" s="16"/>
      <c r="E35" s="1"/>
    </row>
    <row r="36" spans="2:5" x14ac:dyDescent="0.35">
      <c r="B36" s="1"/>
      <c r="D36" s="16"/>
      <c r="E36" s="1"/>
    </row>
    <row r="37" spans="2:5" x14ac:dyDescent="0.35">
      <c r="B37" s="1"/>
      <c r="D37" s="16"/>
      <c r="E37" s="1"/>
    </row>
    <row r="38" spans="2:5" x14ac:dyDescent="0.35">
      <c r="B38" s="1"/>
      <c r="D38" s="16"/>
      <c r="E38" s="1"/>
    </row>
    <row r="39" spans="2:5" x14ac:dyDescent="0.35">
      <c r="B39" s="1"/>
      <c r="E39" s="1"/>
    </row>
    <row r="40" spans="2:5" x14ac:dyDescent="0.35">
      <c r="B40" s="1"/>
    </row>
    <row r="41" spans="2:5" x14ac:dyDescent="0.35">
      <c r="B41" s="1"/>
    </row>
    <row r="42" spans="2:5" x14ac:dyDescent="0.35">
      <c r="B42" s="1"/>
    </row>
    <row r="43" spans="2:5" x14ac:dyDescent="0.35">
      <c r="B43" s="1"/>
    </row>
    <row r="44" spans="2:5" x14ac:dyDescent="0.35">
      <c r="B44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G33"/>
  <sheetViews>
    <sheetView zoomScaleNormal="100" workbookViewId="0">
      <selection activeCell="F13" sqref="F13"/>
    </sheetView>
  </sheetViews>
  <sheetFormatPr defaultRowHeight="14.5" x14ac:dyDescent="0.35"/>
  <cols>
    <col min="6" max="6" width="12.08984375" style="50" bestFit="1" customWidth="1"/>
  </cols>
  <sheetData>
    <row r="1" spans="1:7" ht="18.5" x14ac:dyDescent="0.45">
      <c r="A1" s="92">
        <v>45107</v>
      </c>
      <c r="B1" s="92"/>
      <c r="C1" s="92"/>
      <c r="D1" s="92"/>
      <c r="E1" s="92"/>
      <c r="F1" s="92"/>
      <c r="G1" s="92"/>
    </row>
    <row r="2" spans="1:7" ht="18.5" x14ac:dyDescent="0.45">
      <c r="A2" s="92" t="s">
        <v>25</v>
      </c>
      <c r="B2" s="92"/>
      <c r="C2" s="92"/>
      <c r="D2" s="92"/>
      <c r="E2" s="92"/>
      <c r="F2" s="92"/>
      <c r="G2" s="92"/>
    </row>
    <row r="5" spans="1:7" x14ac:dyDescent="0.35">
      <c r="A5" t="s">
        <v>133</v>
      </c>
      <c r="F5" s="50">
        <v>79616.53</v>
      </c>
    </row>
    <row r="7" spans="1:7" x14ac:dyDescent="0.35">
      <c r="A7" t="s">
        <v>1</v>
      </c>
    </row>
    <row r="8" spans="1:7" x14ac:dyDescent="0.35">
      <c r="B8" t="s">
        <v>14</v>
      </c>
      <c r="F8" s="50">
        <v>2672.5</v>
      </c>
    </row>
    <row r="9" spans="1:7" x14ac:dyDescent="0.35">
      <c r="B9" t="s">
        <v>15</v>
      </c>
      <c r="F9" s="50">
        <v>264.43</v>
      </c>
    </row>
    <row r="10" spans="1:7" x14ac:dyDescent="0.35">
      <c r="B10" t="s">
        <v>137</v>
      </c>
      <c r="F10" s="50">
        <v>552.5</v>
      </c>
    </row>
    <row r="11" spans="1:7" x14ac:dyDescent="0.35">
      <c r="A11" t="s">
        <v>5</v>
      </c>
    </row>
    <row r="12" spans="1:7" x14ac:dyDescent="0.35">
      <c r="B12" t="s">
        <v>16</v>
      </c>
      <c r="F12" s="50">
        <v>-4942.63</v>
      </c>
    </row>
    <row r="13" spans="1:7" x14ac:dyDescent="0.35">
      <c r="F13" s="52" t="s">
        <v>105</v>
      </c>
    </row>
    <row r="14" spans="1:7" x14ac:dyDescent="0.35">
      <c r="A14" t="s">
        <v>134</v>
      </c>
      <c r="F14" s="55">
        <f>SUM(F5:F13)</f>
        <v>78163.329999999987</v>
      </c>
    </row>
    <row r="17" spans="1:6" x14ac:dyDescent="0.35">
      <c r="A17" t="s">
        <v>17</v>
      </c>
      <c r="F17" s="50">
        <v>80934.14</v>
      </c>
    </row>
    <row r="19" spans="1:6" x14ac:dyDescent="0.35">
      <c r="A19" t="s">
        <v>18</v>
      </c>
      <c r="F19" s="50">
        <v>0</v>
      </c>
    </row>
    <row r="21" spans="1:6" x14ac:dyDescent="0.35">
      <c r="A21" t="s">
        <v>19</v>
      </c>
      <c r="F21" s="52">
        <f>-B32</f>
        <v>-2770.81</v>
      </c>
    </row>
    <row r="23" spans="1:6" x14ac:dyDescent="0.35">
      <c r="A23" t="s">
        <v>135</v>
      </c>
      <c r="F23" s="55">
        <f>SUM(F17:F21)</f>
        <v>78163.33</v>
      </c>
    </row>
    <row r="27" spans="1:6" x14ac:dyDescent="0.35">
      <c r="A27" s="7" t="s">
        <v>20</v>
      </c>
    </row>
    <row r="28" spans="1:6" x14ac:dyDescent="0.35">
      <c r="A28">
        <v>341</v>
      </c>
      <c r="B28" s="1" t="s">
        <v>136</v>
      </c>
    </row>
    <row r="29" spans="1:6" x14ac:dyDescent="0.35">
      <c r="A29">
        <v>349</v>
      </c>
      <c r="B29" s="1">
        <v>2770.81</v>
      </c>
    </row>
    <row r="30" spans="1:6" x14ac:dyDescent="0.35">
      <c r="B30" s="1"/>
    </row>
    <row r="31" spans="1:6" x14ac:dyDescent="0.35">
      <c r="B31" s="4"/>
    </row>
    <row r="32" spans="1:6" x14ac:dyDescent="0.35">
      <c r="B32" s="1">
        <f>SUM(B28:B31)</f>
        <v>2770.81</v>
      </c>
    </row>
    <row r="33" spans="2:2" x14ac:dyDescent="0.35">
      <c r="B33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G30"/>
  <sheetViews>
    <sheetView workbookViewId="0">
      <selection activeCell="F18" sqref="F18"/>
    </sheetView>
  </sheetViews>
  <sheetFormatPr defaultRowHeight="14.5" x14ac:dyDescent="0.35"/>
  <cols>
    <col min="6" max="6" width="11.1796875" style="50" bestFit="1" customWidth="1"/>
  </cols>
  <sheetData>
    <row r="1" spans="1:7" ht="18.5" x14ac:dyDescent="0.45">
      <c r="A1" s="92">
        <v>45107</v>
      </c>
      <c r="B1" s="92"/>
      <c r="C1" s="92"/>
      <c r="D1" s="92"/>
      <c r="E1" s="92"/>
      <c r="F1" s="92"/>
      <c r="G1" s="92"/>
    </row>
    <row r="2" spans="1:7" ht="18.5" x14ac:dyDescent="0.45">
      <c r="A2" s="92" t="s">
        <v>26</v>
      </c>
      <c r="B2" s="92"/>
      <c r="C2" s="92"/>
      <c r="D2" s="92"/>
      <c r="E2" s="92"/>
      <c r="F2" s="92"/>
      <c r="G2" s="92"/>
    </row>
    <row r="5" spans="1:7" x14ac:dyDescent="0.35">
      <c r="A5" t="s">
        <v>133</v>
      </c>
      <c r="F5" s="50">
        <v>16082.16</v>
      </c>
    </row>
    <row r="7" spans="1:7" x14ac:dyDescent="0.35">
      <c r="A7" t="s">
        <v>1</v>
      </c>
    </row>
    <row r="8" spans="1:7" x14ac:dyDescent="0.35">
      <c r="B8" t="s">
        <v>14</v>
      </c>
      <c r="F8" s="50">
        <v>1380</v>
      </c>
    </row>
    <row r="9" spans="1:7" x14ac:dyDescent="0.35">
      <c r="B9" t="s">
        <v>15</v>
      </c>
      <c r="F9" s="50">
        <v>53.46</v>
      </c>
    </row>
    <row r="11" spans="1:7" x14ac:dyDescent="0.35">
      <c r="A11" t="s">
        <v>5</v>
      </c>
    </row>
    <row r="12" spans="1:7" x14ac:dyDescent="0.35">
      <c r="B12" t="s">
        <v>16</v>
      </c>
      <c r="F12" s="52"/>
    </row>
    <row r="14" spans="1:7" x14ac:dyDescent="0.35">
      <c r="A14" t="s">
        <v>134</v>
      </c>
      <c r="F14" s="55">
        <f>SUM(F5:F12)</f>
        <v>17515.62</v>
      </c>
    </row>
    <row r="17" spans="1:6" x14ac:dyDescent="0.35">
      <c r="A17" t="s">
        <v>17</v>
      </c>
      <c r="F17" s="50">
        <v>17515.62</v>
      </c>
    </row>
    <row r="19" spans="1:6" x14ac:dyDescent="0.35">
      <c r="A19" t="s">
        <v>18</v>
      </c>
      <c r="F19" s="50">
        <v>0</v>
      </c>
    </row>
    <row r="21" spans="1:6" x14ac:dyDescent="0.35">
      <c r="A21" t="s">
        <v>19</v>
      </c>
      <c r="F21" s="52">
        <f>-B30</f>
        <v>0</v>
      </c>
    </row>
    <row r="23" spans="1:6" x14ac:dyDescent="0.35">
      <c r="A23" t="s">
        <v>135</v>
      </c>
      <c r="F23" s="55">
        <f>SUM(F17:F21)</f>
        <v>17515.62</v>
      </c>
    </row>
    <row r="27" spans="1:6" x14ac:dyDescent="0.35">
      <c r="A27" s="7" t="s">
        <v>20</v>
      </c>
    </row>
    <row r="28" spans="1:6" x14ac:dyDescent="0.35">
      <c r="B28" s="1"/>
    </row>
    <row r="29" spans="1:6" x14ac:dyDescent="0.35">
      <c r="B29" s="9"/>
    </row>
    <row r="30" spans="1:6" x14ac:dyDescent="0.35">
      <c r="B30" s="1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H32"/>
  <sheetViews>
    <sheetView workbookViewId="0">
      <selection activeCell="D9" sqref="D9"/>
    </sheetView>
  </sheetViews>
  <sheetFormatPr defaultRowHeight="14.5" x14ac:dyDescent="0.35"/>
  <cols>
    <col min="4" max="4" width="10.54296875" bestFit="1" customWidth="1"/>
    <col min="6" max="6" width="12.08984375" style="50" bestFit="1" customWidth="1"/>
  </cols>
  <sheetData>
    <row r="1" spans="1:8" ht="18.5" x14ac:dyDescent="0.45">
      <c r="A1" s="92">
        <v>45107</v>
      </c>
      <c r="B1" s="92"/>
      <c r="C1" s="92"/>
      <c r="D1" s="92"/>
      <c r="E1" s="92"/>
      <c r="F1" s="92"/>
      <c r="G1" s="92"/>
    </row>
    <row r="2" spans="1:8" ht="18.5" x14ac:dyDescent="0.45">
      <c r="A2" s="92" t="s">
        <v>27</v>
      </c>
      <c r="B2" s="92"/>
      <c r="C2" s="92"/>
      <c r="D2" s="92"/>
      <c r="E2" s="92"/>
      <c r="F2" s="92"/>
      <c r="G2" s="92"/>
    </row>
    <row r="5" spans="1:8" x14ac:dyDescent="0.35">
      <c r="A5" t="s">
        <v>133</v>
      </c>
      <c r="F5" s="50">
        <v>53580</v>
      </c>
    </row>
    <row r="7" spans="1:8" x14ac:dyDescent="0.35">
      <c r="A7" t="s">
        <v>1</v>
      </c>
    </row>
    <row r="8" spans="1:8" x14ac:dyDescent="0.35">
      <c r="B8" t="s">
        <v>14</v>
      </c>
      <c r="F8" s="50">
        <v>1039.93</v>
      </c>
    </row>
    <row r="9" spans="1:8" x14ac:dyDescent="0.35">
      <c r="B9" t="s">
        <v>47</v>
      </c>
      <c r="F9" s="50">
        <v>968</v>
      </c>
    </row>
    <row r="10" spans="1:8" x14ac:dyDescent="0.35">
      <c r="B10" t="s">
        <v>15</v>
      </c>
      <c r="F10" s="50">
        <v>179.93</v>
      </c>
    </row>
    <row r="11" spans="1:8" x14ac:dyDescent="0.35">
      <c r="H11" s="1"/>
    </row>
    <row r="12" spans="1:8" x14ac:dyDescent="0.35">
      <c r="A12" t="s">
        <v>5</v>
      </c>
      <c r="H12" s="1"/>
    </row>
    <row r="13" spans="1:8" x14ac:dyDescent="0.35">
      <c r="B13" t="s">
        <v>16</v>
      </c>
      <c r="F13" s="52">
        <v>-457.55</v>
      </c>
      <c r="H13" s="1"/>
    </row>
    <row r="14" spans="1:8" x14ac:dyDescent="0.35">
      <c r="H14" s="1"/>
    </row>
    <row r="15" spans="1:8" x14ac:dyDescent="0.35">
      <c r="A15" t="s">
        <v>134</v>
      </c>
      <c r="F15" s="55">
        <f>SUM(F5:F13)</f>
        <v>55310.31</v>
      </c>
      <c r="H15" s="1"/>
    </row>
    <row r="18" spans="1:6" x14ac:dyDescent="0.35">
      <c r="A18" t="s">
        <v>17</v>
      </c>
      <c r="F18" s="50">
        <v>55310.31</v>
      </c>
    </row>
    <row r="20" spans="1:6" x14ac:dyDescent="0.35">
      <c r="A20" t="s">
        <v>18</v>
      </c>
      <c r="F20" s="50">
        <f>E32</f>
        <v>0</v>
      </c>
    </row>
    <row r="22" spans="1:6" x14ac:dyDescent="0.35">
      <c r="A22" t="s">
        <v>19</v>
      </c>
      <c r="F22" s="52">
        <f>-B32</f>
        <v>0</v>
      </c>
    </row>
    <row r="24" spans="1:6" x14ac:dyDescent="0.35">
      <c r="A24" t="s">
        <v>135</v>
      </c>
      <c r="F24" s="55">
        <f>SUM(F18:F22)</f>
        <v>55310.31</v>
      </c>
    </row>
    <row r="28" spans="1:6" x14ac:dyDescent="0.35">
      <c r="A28" s="7" t="s">
        <v>20</v>
      </c>
      <c r="D28" s="7" t="s">
        <v>30</v>
      </c>
    </row>
    <row r="29" spans="1:6" x14ac:dyDescent="0.35">
      <c r="B29" s="1"/>
      <c r="D29" s="6"/>
      <c r="E29" s="43"/>
    </row>
    <row r="30" spans="1:6" x14ac:dyDescent="0.35">
      <c r="B30" s="1"/>
      <c r="D30" s="6"/>
      <c r="E30" s="43"/>
    </row>
    <row r="31" spans="1:6" x14ac:dyDescent="0.35">
      <c r="B31" s="4"/>
      <c r="D31" s="6"/>
      <c r="E31" s="42"/>
    </row>
    <row r="32" spans="1:6" x14ac:dyDescent="0.35">
      <c r="B32" s="1">
        <f>SUM(B29:B31)</f>
        <v>0</v>
      </c>
      <c r="E32" s="1">
        <f>SUM(E29:E31)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G29"/>
  <sheetViews>
    <sheetView workbookViewId="0">
      <selection activeCell="F17" sqref="F17"/>
    </sheetView>
  </sheetViews>
  <sheetFormatPr defaultRowHeight="14.5" x14ac:dyDescent="0.35"/>
  <cols>
    <col min="1" max="1" width="9.54296875" bestFit="1" customWidth="1"/>
    <col min="6" max="6" width="10.81640625" style="50" bestFit="1" customWidth="1"/>
  </cols>
  <sheetData>
    <row r="1" spans="1:7" ht="18.5" x14ac:dyDescent="0.45">
      <c r="A1" s="92">
        <v>45107</v>
      </c>
      <c r="B1" s="92"/>
      <c r="C1" s="92"/>
      <c r="D1" s="92"/>
      <c r="E1" s="92"/>
      <c r="F1" s="92"/>
      <c r="G1" s="92"/>
    </row>
    <row r="2" spans="1:7" ht="18.5" x14ac:dyDescent="0.45">
      <c r="A2" s="92" t="s">
        <v>38</v>
      </c>
      <c r="B2" s="92"/>
      <c r="C2" s="92"/>
      <c r="D2" s="92"/>
      <c r="E2" s="92"/>
      <c r="F2" s="92"/>
      <c r="G2" s="92"/>
    </row>
    <row r="5" spans="1:7" x14ac:dyDescent="0.35">
      <c r="A5" t="s">
        <v>133</v>
      </c>
      <c r="F5" s="50">
        <v>998.74</v>
      </c>
    </row>
    <row r="7" spans="1:7" x14ac:dyDescent="0.35">
      <c r="A7" t="s">
        <v>1</v>
      </c>
    </row>
    <row r="8" spans="1:7" x14ac:dyDescent="0.35">
      <c r="B8" t="s">
        <v>14</v>
      </c>
      <c r="F8" s="50">
        <v>0</v>
      </c>
    </row>
    <row r="9" spans="1:7" x14ac:dyDescent="0.35">
      <c r="B9" t="s">
        <v>15</v>
      </c>
      <c r="F9" s="50">
        <v>3.29</v>
      </c>
    </row>
    <row r="11" spans="1:7" x14ac:dyDescent="0.35">
      <c r="A11" t="s">
        <v>5</v>
      </c>
      <c r="B11" t="s">
        <v>16</v>
      </c>
      <c r="F11" s="52">
        <v>0</v>
      </c>
    </row>
    <row r="13" spans="1:7" x14ac:dyDescent="0.35">
      <c r="A13" t="s">
        <v>134</v>
      </c>
      <c r="F13" s="55">
        <f>SUM(F5:F11)</f>
        <v>1002.03</v>
      </c>
    </row>
    <row r="16" spans="1:7" x14ac:dyDescent="0.35">
      <c r="A16" t="s">
        <v>17</v>
      </c>
      <c r="F16" s="50">
        <v>1002.03</v>
      </c>
    </row>
    <row r="18" spans="1:6" x14ac:dyDescent="0.35">
      <c r="A18" t="s">
        <v>99</v>
      </c>
      <c r="F18" s="50">
        <v>0</v>
      </c>
    </row>
    <row r="20" spans="1:6" x14ac:dyDescent="0.35">
      <c r="A20" t="s">
        <v>19</v>
      </c>
      <c r="F20" s="52">
        <f>-B29</f>
        <v>0</v>
      </c>
    </row>
    <row r="22" spans="1:6" x14ac:dyDescent="0.35">
      <c r="A22" t="s">
        <v>135</v>
      </c>
      <c r="F22" s="55">
        <f>SUM(F16:F20)</f>
        <v>1002.03</v>
      </c>
    </row>
    <row r="26" spans="1:6" x14ac:dyDescent="0.35">
      <c r="A26" s="7"/>
    </row>
    <row r="27" spans="1:6" x14ac:dyDescent="0.35">
      <c r="B27" s="1"/>
    </row>
    <row r="29" spans="1:6" x14ac:dyDescent="0.35">
      <c r="B29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theme="2"/>
    <pageSetUpPr fitToPage="1"/>
  </sheetPr>
  <dimension ref="A1:J42"/>
  <sheetViews>
    <sheetView workbookViewId="0">
      <selection activeCell="E33" sqref="E33"/>
    </sheetView>
  </sheetViews>
  <sheetFormatPr defaultRowHeight="14.5" x14ac:dyDescent="0.35"/>
  <cols>
    <col min="2" max="2" width="10.6328125" customWidth="1"/>
    <col min="3" max="3" width="11" customWidth="1"/>
    <col min="4" max="4" width="10.54296875" bestFit="1" customWidth="1"/>
    <col min="6" max="6" width="12.1796875" style="50" bestFit="1" customWidth="1"/>
    <col min="8" max="8" width="11.453125" customWidth="1"/>
  </cols>
  <sheetData>
    <row r="1" spans="1:8" ht="18.5" x14ac:dyDescent="0.45">
      <c r="A1" s="92">
        <v>45107</v>
      </c>
      <c r="B1" s="92"/>
      <c r="C1" s="92"/>
      <c r="D1" s="92"/>
      <c r="E1" s="92"/>
      <c r="F1" s="92"/>
      <c r="G1" s="92"/>
    </row>
    <row r="2" spans="1:8" ht="18.5" x14ac:dyDescent="0.45">
      <c r="A2" s="92" t="s">
        <v>28</v>
      </c>
      <c r="B2" s="92"/>
      <c r="C2" s="92"/>
      <c r="D2" s="92"/>
      <c r="E2" s="92"/>
      <c r="F2" s="92"/>
      <c r="G2" s="92"/>
    </row>
    <row r="5" spans="1:8" x14ac:dyDescent="0.35">
      <c r="A5" t="s">
        <v>133</v>
      </c>
      <c r="F5" s="50">
        <v>272221.52</v>
      </c>
      <c r="H5" s="1"/>
    </row>
    <row r="6" spans="1:8" x14ac:dyDescent="0.35">
      <c r="H6" s="1"/>
    </row>
    <row r="7" spans="1:8" x14ac:dyDescent="0.35">
      <c r="A7" t="s">
        <v>1</v>
      </c>
      <c r="H7" s="1"/>
    </row>
    <row r="8" spans="1:8" x14ac:dyDescent="0.35">
      <c r="B8" t="s">
        <v>29</v>
      </c>
      <c r="F8" s="50">
        <v>2559</v>
      </c>
      <c r="H8" s="1"/>
    </row>
    <row r="9" spans="1:8" x14ac:dyDescent="0.35">
      <c r="B9" t="s">
        <v>104</v>
      </c>
      <c r="F9" s="50">
        <v>2801.19</v>
      </c>
      <c r="H9" s="1"/>
    </row>
    <row r="10" spans="1:8" x14ac:dyDescent="0.35">
      <c r="B10" t="s">
        <v>48</v>
      </c>
      <c r="F10" s="50">
        <v>2250</v>
      </c>
      <c r="H10" s="1"/>
    </row>
    <row r="11" spans="1:8" x14ac:dyDescent="0.35">
      <c r="B11" t="s">
        <v>15</v>
      </c>
      <c r="F11" s="50">
        <v>973.12</v>
      </c>
      <c r="H11" s="1"/>
    </row>
    <row r="12" spans="1:8" x14ac:dyDescent="0.35">
      <c r="H12" s="1"/>
    </row>
    <row r="13" spans="1:8" x14ac:dyDescent="0.35">
      <c r="A13" t="s">
        <v>5</v>
      </c>
      <c r="B13" t="s">
        <v>16</v>
      </c>
      <c r="H13" s="1"/>
    </row>
    <row r="14" spans="1:8" x14ac:dyDescent="0.35">
      <c r="F14" s="52"/>
    </row>
    <row r="16" spans="1:8" x14ac:dyDescent="0.35">
      <c r="A16" t="s">
        <v>134</v>
      </c>
      <c r="F16" s="55">
        <f>SUM(F5:F15)</f>
        <v>280804.83</v>
      </c>
      <c r="H16" s="1"/>
    </row>
    <row r="17" spans="1:10" x14ac:dyDescent="0.35">
      <c r="F17" s="55"/>
      <c r="H17" s="1"/>
      <c r="J17" s="15"/>
    </row>
    <row r="18" spans="1:10" x14ac:dyDescent="0.35">
      <c r="F18" s="55"/>
      <c r="H18" s="1"/>
      <c r="I18" s="1"/>
    </row>
    <row r="20" spans="1:10" x14ac:dyDescent="0.35">
      <c r="A20" t="s">
        <v>17</v>
      </c>
      <c r="F20" s="50">
        <v>280551.28000000003</v>
      </c>
    </row>
    <row r="22" spans="1:10" x14ac:dyDescent="0.35">
      <c r="A22" t="s">
        <v>18</v>
      </c>
      <c r="F22" s="50">
        <f>E35</f>
        <v>253.55</v>
      </c>
    </row>
    <row r="24" spans="1:10" x14ac:dyDescent="0.35">
      <c r="A24" t="s">
        <v>19</v>
      </c>
      <c r="F24" s="52">
        <f>-B33</f>
        <v>0</v>
      </c>
    </row>
    <row r="25" spans="1:10" x14ac:dyDescent="0.35">
      <c r="H25" s="1"/>
    </row>
    <row r="26" spans="1:10" x14ac:dyDescent="0.35">
      <c r="A26" t="s">
        <v>135</v>
      </c>
      <c r="F26" s="55">
        <f>SUM(F20:F24)</f>
        <v>280804.83</v>
      </c>
      <c r="H26" s="1"/>
    </row>
    <row r="27" spans="1:10" x14ac:dyDescent="0.35">
      <c r="H27" s="1"/>
    </row>
    <row r="30" spans="1:10" x14ac:dyDescent="0.35">
      <c r="A30" s="7" t="s">
        <v>20</v>
      </c>
      <c r="D30" s="7" t="s">
        <v>30</v>
      </c>
    </row>
    <row r="31" spans="1:10" x14ac:dyDescent="0.35">
      <c r="B31" s="1"/>
      <c r="D31" s="6">
        <v>45107</v>
      </c>
      <c r="E31" s="1">
        <v>190.08</v>
      </c>
    </row>
    <row r="32" spans="1:10" x14ac:dyDescent="0.35">
      <c r="B32" s="4"/>
      <c r="D32" s="6" t="s">
        <v>140</v>
      </c>
      <c r="E32" s="1">
        <v>63.47</v>
      </c>
    </row>
    <row r="33" spans="2:5" x14ac:dyDescent="0.35">
      <c r="B33" s="1">
        <f>SUM(B31:B32)</f>
        <v>0</v>
      </c>
      <c r="D33" s="6"/>
      <c r="E33" s="1"/>
    </row>
    <row r="34" spans="2:5" x14ac:dyDescent="0.35">
      <c r="B34" s="1"/>
      <c r="D34" s="6"/>
      <c r="E34" s="4"/>
    </row>
    <row r="35" spans="2:5" x14ac:dyDescent="0.35">
      <c r="B35" s="1"/>
      <c r="D35" s="6"/>
      <c r="E35" s="1">
        <f>SUM(E31:E34)</f>
        <v>253.55</v>
      </c>
    </row>
    <row r="36" spans="2:5" x14ac:dyDescent="0.35">
      <c r="B36" s="1"/>
      <c r="D36" s="6"/>
      <c r="E36" s="1"/>
    </row>
    <row r="37" spans="2:5" x14ac:dyDescent="0.35">
      <c r="B37" s="1"/>
      <c r="D37" s="6"/>
      <c r="E37" s="1"/>
    </row>
    <row r="38" spans="2:5" x14ac:dyDescent="0.35">
      <c r="D38" s="6"/>
      <c r="E38" s="1"/>
    </row>
    <row r="39" spans="2:5" x14ac:dyDescent="0.35">
      <c r="E39" s="1"/>
    </row>
    <row r="40" spans="2:5" x14ac:dyDescent="0.35">
      <c r="E40" s="1"/>
    </row>
    <row r="41" spans="2:5" x14ac:dyDescent="0.35">
      <c r="E41" s="1"/>
    </row>
    <row r="42" spans="2:5" x14ac:dyDescent="0.35">
      <c r="E42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H30"/>
  <sheetViews>
    <sheetView workbookViewId="0">
      <selection activeCell="F18" sqref="F18"/>
    </sheetView>
  </sheetViews>
  <sheetFormatPr defaultRowHeight="14.5" x14ac:dyDescent="0.35"/>
  <cols>
    <col min="2" max="2" width="9.08984375" bestFit="1" customWidth="1"/>
    <col min="6" max="6" width="11.54296875" style="50" bestFit="1" customWidth="1"/>
  </cols>
  <sheetData>
    <row r="1" spans="1:8" ht="18.5" x14ac:dyDescent="0.45">
      <c r="A1" s="92">
        <v>45107</v>
      </c>
      <c r="B1" s="92"/>
      <c r="C1" s="92"/>
      <c r="D1" s="92"/>
      <c r="E1" s="92"/>
      <c r="F1" s="92"/>
      <c r="G1" s="92"/>
    </row>
    <row r="2" spans="1:8" ht="18.5" x14ac:dyDescent="0.45">
      <c r="A2" s="92" t="s">
        <v>31</v>
      </c>
      <c r="B2" s="92"/>
      <c r="C2" s="92"/>
      <c r="D2" s="92"/>
      <c r="E2" s="92"/>
      <c r="F2" s="92"/>
      <c r="G2" s="92"/>
    </row>
    <row r="5" spans="1:8" x14ac:dyDescent="0.35">
      <c r="A5" t="s">
        <v>133</v>
      </c>
      <c r="F5" s="50">
        <v>17582.009999999998</v>
      </c>
    </row>
    <row r="7" spans="1:8" x14ac:dyDescent="0.35">
      <c r="A7" t="s">
        <v>1</v>
      </c>
    </row>
    <row r="8" spans="1:8" x14ac:dyDescent="0.35">
      <c r="B8" t="s">
        <v>14</v>
      </c>
      <c r="F8" s="50">
        <v>0</v>
      </c>
    </row>
    <row r="9" spans="1:8" x14ac:dyDescent="0.35">
      <c r="B9" t="s">
        <v>15</v>
      </c>
      <c r="F9" s="50">
        <v>57.95</v>
      </c>
    </row>
    <row r="10" spans="1:8" x14ac:dyDescent="0.35">
      <c r="H10" s="1"/>
    </row>
    <row r="11" spans="1:8" x14ac:dyDescent="0.35">
      <c r="A11" t="s">
        <v>5</v>
      </c>
      <c r="H11" s="1"/>
    </row>
    <row r="12" spans="1:8" x14ac:dyDescent="0.35">
      <c r="B12" t="s">
        <v>16</v>
      </c>
      <c r="F12" s="52">
        <v>-175.99</v>
      </c>
      <c r="H12" s="1"/>
    </row>
    <row r="14" spans="1:8" x14ac:dyDescent="0.35">
      <c r="A14" t="s">
        <v>134</v>
      </c>
      <c r="F14" s="55">
        <f>SUM(F5:F12)</f>
        <v>17463.969999999998</v>
      </c>
    </row>
    <row r="17" spans="1:6" x14ac:dyDescent="0.35">
      <c r="A17" t="s">
        <v>17</v>
      </c>
      <c r="F17" s="50">
        <v>17639.96</v>
      </c>
    </row>
    <row r="18" spans="1:6" x14ac:dyDescent="0.35">
      <c r="F18" s="50" t="s">
        <v>50</v>
      </c>
    </row>
    <row r="19" spans="1:6" x14ac:dyDescent="0.35">
      <c r="A19" t="s">
        <v>18</v>
      </c>
      <c r="F19" s="50">
        <v>0</v>
      </c>
    </row>
    <row r="21" spans="1:6" x14ac:dyDescent="0.35">
      <c r="A21" t="s">
        <v>19</v>
      </c>
      <c r="F21" s="52">
        <f>-B30</f>
        <v>-175.99</v>
      </c>
    </row>
    <row r="23" spans="1:6" x14ac:dyDescent="0.35">
      <c r="A23" t="s">
        <v>135</v>
      </c>
      <c r="F23" s="55">
        <f>SUM(F17:F21)</f>
        <v>17463.969999999998</v>
      </c>
    </row>
    <row r="27" spans="1:6" x14ac:dyDescent="0.35">
      <c r="A27" s="7" t="s">
        <v>20</v>
      </c>
    </row>
    <row r="28" spans="1:6" x14ac:dyDescent="0.35">
      <c r="A28">
        <v>173</v>
      </c>
      <c r="B28" s="1">
        <v>175.99</v>
      </c>
    </row>
    <row r="29" spans="1:6" x14ac:dyDescent="0.35">
      <c r="B29" s="42"/>
    </row>
    <row r="30" spans="1:6" x14ac:dyDescent="0.35">
      <c r="B30" s="1">
        <f>SUM(B28:B29)</f>
        <v>175.99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fitToPage="1"/>
  </sheetPr>
  <dimension ref="A1:W47"/>
  <sheetViews>
    <sheetView zoomScaleNormal="100" workbookViewId="0">
      <selection activeCell="A2" sqref="A2:G2"/>
    </sheetView>
  </sheetViews>
  <sheetFormatPr defaultRowHeight="14.5" x14ac:dyDescent="0.35"/>
  <cols>
    <col min="1" max="3" width="10.54296875" bestFit="1" customWidth="1"/>
    <col min="5" max="6" width="11.81640625" bestFit="1" customWidth="1"/>
    <col min="8" max="8" width="10.54296875" bestFit="1" customWidth="1"/>
    <col min="9" max="9" width="10.90625" customWidth="1"/>
    <col min="10" max="10" width="10.36328125" customWidth="1"/>
    <col min="11" max="11" width="11.81640625" bestFit="1" customWidth="1"/>
    <col min="13" max="13" width="11.6328125" customWidth="1"/>
    <col min="14" max="15" width="10.54296875" bestFit="1" customWidth="1"/>
    <col min="17" max="17" width="11.54296875" style="43" bestFit="1" customWidth="1"/>
    <col min="21" max="21" width="10.453125" bestFit="1" customWidth="1"/>
    <col min="23" max="23" width="12.08984375" style="43" bestFit="1" customWidth="1"/>
  </cols>
  <sheetData>
    <row r="1" spans="1:23" ht="18.5" x14ac:dyDescent="0.45">
      <c r="A1" s="92">
        <v>45107</v>
      </c>
      <c r="B1" s="92"/>
      <c r="C1" s="92"/>
      <c r="D1" s="92"/>
      <c r="E1" s="92"/>
      <c r="F1" s="92"/>
      <c r="G1" s="92"/>
    </row>
    <row r="2" spans="1:23" ht="18.5" x14ac:dyDescent="0.45">
      <c r="A2" s="92" t="s">
        <v>33</v>
      </c>
      <c r="B2" s="92"/>
      <c r="C2" s="92"/>
      <c r="D2" s="92"/>
      <c r="E2" s="92"/>
      <c r="F2" s="92"/>
      <c r="G2" s="92"/>
    </row>
    <row r="4" spans="1:23" x14ac:dyDescent="0.35">
      <c r="A4" s="74" t="s">
        <v>34</v>
      </c>
      <c r="B4" s="75"/>
      <c r="C4" s="75"/>
      <c r="D4" s="75"/>
      <c r="E4" s="76"/>
      <c r="G4" s="10" t="s">
        <v>34</v>
      </c>
      <c r="K4" s="43"/>
    </row>
    <row r="5" spans="1:23" x14ac:dyDescent="0.35">
      <c r="A5" s="75" t="s">
        <v>108</v>
      </c>
      <c r="B5" s="75"/>
      <c r="C5" s="75"/>
      <c r="D5" s="75"/>
      <c r="E5" s="76"/>
      <c r="G5" t="s">
        <v>114</v>
      </c>
      <c r="K5" s="43"/>
      <c r="M5" s="10"/>
      <c r="S5" s="10"/>
    </row>
    <row r="6" spans="1:23" x14ac:dyDescent="0.35">
      <c r="A6" s="75"/>
      <c r="B6" s="75"/>
      <c r="C6" s="75"/>
      <c r="D6" s="75"/>
      <c r="E6" s="76"/>
      <c r="K6" s="43"/>
    </row>
    <row r="7" spans="1:23" x14ac:dyDescent="0.35">
      <c r="A7" s="77" t="s">
        <v>37</v>
      </c>
      <c r="B7" s="75"/>
      <c r="C7" s="78">
        <v>44862</v>
      </c>
      <c r="D7" s="75"/>
      <c r="E7" s="76">
        <v>184912.54</v>
      </c>
      <c r="G7" s="22" t="s">
        <v>37</v>
      </c>
      <c r="I7" s="6">
        <v>44953</v>
      </c>
      <c r="K7" s="43">
        <v>184958.64</v>
      </c>
    </row>
    <row r="8" spans="1:23" x14ac:dyDescent="0.35">
      <c r="A8" s="75"/>
      <c r="B8" s="75"/>
      <c r="C8" s="75"/>
      <c r="D8" s="75"/>
      <c r="E8" s="76"/>
      <c r="K8" s="43"/>
      <c r="O8" s="6"/>
      <c r="S8" s="22"/>
      <c r="U8" s="6"/>
    </row>
    <row r="9" spans="1:23" x14ac:dyDescent="0.35">
      <c r="A9" s="75" t="s">
        <v>35</v>
      </c>
      <c r="B9" s="75"/>
      <c r="C9" s="78">
        <v>44865</v>
      </c>
      <c r="D9" s="75"/>
      <c r="E9" s="76">
        <v>15.7</v>
      </c>
      <c r="G9" t="s">
        <v>35</v>
      </c>
      <c r="I9" s="6">
        <v>44957</v>
      </c>
      <c r="K9" s="43">
        <v>16.21</v>
      </c>
      <c r="P9" s="1"/>
    </row>
    <row r="10" spans="1:23" x14ac:dyDescent="0.35">
      <c r="A10" s="75"/>
      <c r="B10" s="75"/>
      <c r="C10" s="78">
        <v>44895</v>
      </c>
      <c r="D10" s="75"/>
      <c r="E10" s="76">
        <v>15.2</v>
      </c>
      <c r="I10" s="6">
        <v>44985</v>
      </c>
      <c r="K10" s="43">
        <v>14.19</v>
      </c>
      <c r="N10" s="6"/>
      <c r="O10" s="6"/>
      <c r="P10" s="1"/>
      <c r="U10" s="6"/>
    </row>
    <row r="11" spans="1:23" x14ac:dyDescent="0.35">
      <c r="A11" s="75"/>
      <c r="B11" s="75"/>
      <c r="C11" s="78">
        <v>44926</v>
      </c>
      <c r="D11" s="75"/>
      <c r="E11" s="76">
        <v>15.2</v>
      </c>
      <c r="I11" s="6">
        <v>45016</v>
      </c>
      <c r="K11" s="43">
        <v>15.71</v>
      </c>
      <c r="N11" s="6"/>
      <c r="O11" s="6"/>
      <c r="P11" s="1"/>
      <c r="U11" s="6"/>
    </row>
    <row r="12" spans="1:23" x14ac:dyDescent="0.35">
      <c r="A12" s="75"/>
      <c r="B12" s="75"/>
      <c r="C12" s="78"/>
      <c r="D12" s="75"/>
      <c r="E12" s="76"/>
      <c r="I12" s="6">
        <v>45044</v>
      </c>
      <c r="K12" s="67">
        <v>14.19</v>
      </c>
      <c r="N12" s="6"/>
      <c r="O12" s="6"/>
      <c r="P12" s="1"/>
      <c r="U12" s="6"/>
    </row>
    <row r="13" spans="1:23" x14ac:dyDescent="0.35">
      <c r="A13" s="75"/>
      <c r="B13" s="75"/>
      <c r="C13" s="75"/>
      <c r="D13" s="75"/>
      <c r="E13" s="76"/>
      <c r="I13" s="6">
        <v>45077</v>
      </c>
      <c r="K13" s="67">
        <v>16.73</v>
      </c>
      <c r="N13" s="6"/>
      <c r="P13" s="1"/>
      <c r="Q13" s="67"/>
      <c r="W13" s="67"/>
    </row>
    <row r="14" spans="1:23" x14ac:dyDescent="0.35">
      <c r="A14" s="75" t="s">
        <v>112</v>
      </c>
      <c r="B14" s="75"/>
      <c r="C14" s="75"/>
      <c r="D14" s="75"/>
      <c r="E14" s="76">
        <f>SUM(E7:E12)</f>
        <v>184958.64000000004</v>
      </c>
      <c r="I14" s="6">
        <v>45107</v>
      </c>
      <c r="K14" s="67">
        <v>15.21</v>
      </c>
      <c r="P14" s="1"/>
    </row>
    <row r="15" spans="1:23" ht="15" thickBot="1" x14ac:dyDescent="0.4">
      <c r="E15" s="43"/>
      <c r="I15" s="6"/>
      <c r="K15" s="46"/>
      <c r="P15" s="1"/>
    </row>
    <row r="16" spans="1:23" x14ac:dyDescent="0.35">
      <c r="A16" s="44"/>
      <c r="B16" s="44"/>
      <c r="C16" s="44"/>
      <c r="D16" s="45"/>
      <c r="E16" s="45"/>
      <c r="K16" s="43"/>
    </row>
    <row r="17" spans="1:23" ht="12" customHeight="1" x14ac:dyDescent="0.35">
      <c r="A17" s="44"/>
      <c r="B17" s="44"/>
      <c r="C17" s="44"/>
      <c r="D17" s="45"/>
      <c r="E17" s="45"/>
      <c r="G17" t="s">
        <v>122</v>
      </c>
      <c r="K17" s="43">
        <f>SUM(K7:K14)</f>
        <v>185050.88</v>
      </c>
    </row>
    <row r="18" spans="1:23" x14ac:dyDescent="0.35">
      <c r="A18" s="44"/>
      <c r="B18" s="57"/>
      <c r="C18" s="44"/>
      <c r="D18" s="44"/>
      <c r="E18" s="45"/>
      <c r="J18" s="1"/>
      <c r="K18" s="1"/>
    </row>
    <row r="19" spans="1:23" x14ac:dyDescent="0.35">
      <c r="B19" s="6"/>
      <c r="E19" s="1"/>
      <c r="J19" s="1"/>
      <c r="K19" s="1"/>
    </row>
    <row r="20" spans="1:23" x14ac:dyDescent="0.35">
      <c r="G20" s="10"/>
      <c r="K20" s="1"/>
    </row>
    <row r="22" spans="1:23" x14ac:dyDescent="0.35">
      <c r="A22" s="79" t="s">
        <v>36</v>
      </c>
      <c r="B22" s="80"/>
      <c r="C22" s="80"/>
      <c r="D22" s="80"/>
      <c r="E22" s="81"/>
      <c r="G22" s="10" t="s">
        <v>36</v>
      </c>
      <c r="K22" s="43"/>
      <c r="M22" s="10"/>
      <c r="S22" s="10"/>
    </row>
    <row r="23" spans="1:23" x14ac:dyDescent="0.35">
      <c r="A23" s="80" t="s">
        <v>106</v>
      </c>
      <c r="B23" s="80"/>
      <c r="C23" s="80"/>
      <c r="D23" s="80"/>
      <c r="E23" s="81"/>
      <c r="G23" t="s">
        <v>118</v>
      </c>
      <c r="K23" s="43"/>
    </row>
    <row r="24" spans="1:23" x14ac:dyDescent="0.35">
      <c r="A24" s="80"/>
      <c r="B24" s="80"/>
      <c r="C24" s="80"/>
      <c r="D24" s="80"/>
      <c r="E24" s="81"/>
      <c r="K24" s="43"/>
    </row>
    <row r="25" spans="1:23" x14ac:dyDescent="0.35">
      <c r="A25" s="80" t="s">
        <v>37</v>
      </c>
      <c r="B25" s="80"/>
      <c r="C25" s="82">
        <v>44802</v>
      </c>
      <c r="D25" s="80"/>
      <c r="E25" s="81">
        <v>319239.13</v>
      </c>
      <c r="G25" t="s">
        <v>37</v>
      </c>
      <c r="I25" s="6">
        <v>44802</v>
      </c>
      <c r="K25" s="43">
        <v>319399.21999999997</v>
      </c>
      <c r="O25" s="6"/>
      <c r="S25" s="22"/>
      <c r="U25" s="6"/>
    </row>
    <row r="26" spans="1:23" x14ac:dyDescent="0.35">
      <c r="A26" s="80"/>
      <c r="B26" s="80"/>
      <c r="C26" s="80"/>
      <c r="D26" s="80"/>
      <c r="E26" s="81"/>
      <c r="K26" s="43"/>
    </row>
    <row r="27" spans="1:23" x14ac:dyDescent="0.35">
      <c r="A27" s="80" t="s">
        <v>35</v>
      </c>
      <c r="B27" s="80"/>
      <c r="C27" s="82">
        <v>44804</v>
      </c>
      <c r="D27" s="80"/>
      <c r="E27" s="81">
        <v>2.62</v>
      </c>
      <c r="G27" t="s">
        <v>35</v>
      </c>
      <c r="I27" s="6"/>
      <c r="K27" s="43"/>
      <c r="O27" s="6"/>
      <c r="U27" s="6"/>
    </row>
    <row r="28" spans="1:23" x14ac:dyDescent="0.35">
      <c r="A28" s="80"/>
      <c r="B28" s="80"/>
      <c r="C28" s="82">
        <v>44834</v>
      </c>
      <c r="D28" s="80"/>
      <c r="E28" s="81">
        <v>26.24</v>
      </c>
      <c r="I28" s="6">
        <v>44985</v>
      </c>
      <c r="K28" s="43">
        <v>0.88</v>
      </c>
      <c r="O28" s="6"/>
      <c r="U28" s="6"/>
    </row>
    <row r="29" spans="1:23" x14ac:dyDescent="0.35">
      <c r="A29" s="80"/>
      <c r="B29" s="80"/>
      <c r="C29" s="82">
        <v>44865</v>
      </c>
      <c r="D29" s="80"/>
      <c r="E29" s="81">
        <v>27.12</v>
      </c>
      <c r="I29" s="6">
        <v>45016</v>
      </c>
      <c r="K29" s="43">
        <v>27.13</v>
      </c>
      <c r="O29" s="6"/>
      <c r="U29" s="6"/>
    </row>
    <row r="30" spans="1:23" x14ac:dyDescent="0.35">
      <c r="A30" s="80"/>
      <c r="B30" s="80"/>
      <c r="C30" s="82">
        <v>44895</v>
      </c>
      <c r="D30" s="80"/>
      <c r="E30" s="81">
        <v>26.24</v>
      </c>
      <c r="I30" s="6">
        <v>45044</v>
      </c>
      <c r="K30" s="43">
        <v>24.5</v>
      </c>
      <c r="O30" s="6"/>
      <c r="W30" s="67"/>
    </row>
    <row r="31" spans="1:23" x14ac:dyDescent="0.35">
      <c r="A31" s="80"/>
      <c r="B31" s="80"/>
      <c r="C31" s="82">
        <v>44926</v>
      </c>
      <c r="D31" s="80"/>
      <c r="E31" s="81">
        <v>26.25</v>
      </c>
      <c r="I31" s="6">
        <v>45077</v>
      </c>
      <c r="K31" s="43">
        <v>28.88</v>
      </c>
      <c r="O31" s="6"/>
    </row>
    <row r="32" spans="1:23" x14ac:dyDescent="0.35">
      <c r="A32" s="80"/>
      <c r="B32" s="80"/>
      <c r="C32" s="82">
        <v>44957</v>
      </c>
      <c r="D32" s="80"/>
      <c r="E32" s="81">
        <v>28</v>
      </c>
      <c r="I32" s="6">
        <v>45107</v>
      </c>
      <c r="K32" s="43">
        <v>26.26</v>
      </c>
    </row>
    <row r="33" spans="1:11" ht="15" thickBot="1" x14ac:dyDescent="0.4">
      <c r="A33" s="80"/>
      <c r="B33" s="80"/>
      <c r="C33" s="82">
        <v>44985</v>
      </c>
      <c r="D33" s="80"/>
      <c r="E33" s="83">
        <v>23.62</v>
      </c>
      <c r="K33" s="46"/>
    </row>
    <row r="34" spans="1:11" x14ac:dyDescent="0.35">
      <c r="A34" s="80"/>
      <c r="B34" s="80"/>
      <c r="C34" s="80"/>
      <c r="D34" s="80"/>
      <c r="E34" s="81"/>
      <c r="K34" s="67"/>
    </row>
    <row r="35" spans="1:11" x14ac:dyDescent="0.35">
      <c r="A35" s="80" t="s">
        <v>117</v>
      </c>
      <c r="B35" s="80"/>
      <c r="C35" s="80"/>
      <c r="D35" s="80"/>
      <c r="E35" s="81">
        <f>SUM(E25:E33)</f>
        <v>319399.21999999997</v>
      </c>
      <c r="G35" t="s">
        <v>122</v>
      </c>
      <c r="K35" s="43">
        <f>SUM(K25:K32)</f>
        <v>319506.87</v>
      </c>
    </row>
    <row r="36" spans="1:11" x14ac:dyDescent="0.35">
      <c r="B36" s="6"/>
      <c r="E36" s="1"/>
    </row>
    <row r="38" spans="1:11" x14ac:dyDescent="0.35">
      <c r="E38" s="5"/>
    </row>
    <row r="39" spans="1:11" x14ac:dyDescent="0.35">
      <c r="B39" s="6"/>
      <c r="E39" s="19"/>
    </row>
    <row r="40" spans="1:11" x14ac:dyDescent="0.35">
      <c r="B40" s="6"/>
    </row>
    <row r="42" spans="1:11" x14ac:dyDescent="0.35">
      <c r="E42" s="5"/>
    </row>
    <row r="43" spans="1:11" x14ac:dyDescent="0.35">
      <c r="A43" t="s">
        <v>49</v>
      </c>
    </row>
    <row r="47" spans="1:11" x14ac:dyDescent="0.35">
      <c r="A47" s="1"/>
    </row>
  </sheetData>
  <mergeCells count="2">
    <mergeCell ref="A1:G1"/>
    <mergeCell ref="A2:G2"/>
  </mergeCells>
  <pageMargins left="0.7" right="0.7" top="0.75" bottom="0.75" header="0.3" footer="0.3"/>
  <pageSetup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topLeftCell="A3" zoomScale="85" zoomScaleNormal="85" workbookViewId="0">
      <selection activeCell="J34" sqref="J34"/>
    </sheetView>
  </sheetViews>
  <sheetFormatPr defaultRowHeight="14.5" x14ac:dyDescent="0.35"/>
  <cols>
    <col min="1" max="1" width="8.453125" customWidth="1"/>
    <col min="2" max="2" width="12.81640625" customWidth="1"/>
    <col min="6" max="6" width="11.08984375" bestFit="1" customWidth="1"/>
    <col min="7" max="7" width="14.453125" style="43" customWidth="1"/>
    <col min="8" max="8" width="15.6328125" style="43" customWidth="1"/>
    <col min="10" max="10" width="15.453125" customWidth="1"/>
    <col min="11" max="11" width="15.7265625" style="50" customWidth="1"/>
    <col min="12" max="12" width="4.6328125" customWidth="1"/>
    <col min="13" max="13" width="12.453125" bestFit="1" customWidth="1"/>
    <col min="14" max="14" width="12.54296875" bestFit="1" customWidth="1"/>
    <col min="15" max="15" width="9.6328125" customWidth="1"/>
  </cols>
  <sheetData>
    <row r="1" spans="1:10" ht="18.5" x14ac:dyDescent="0.45">
      <c r="A1" s="90" t="s">
        <v>0</v>
      </c>
      <c r="B1" s="90"/>
      <c r="C1" s="90"/>
      <c r="D1" s="90"/>
      <c r="E1" s="90"/>
      <c r="F1" s="90"/>
      <c r="G1" s="90"/>
    </row>
    <row r="2" spans="1:10" ht="18.5" x14ac:dyDescent="0.45">
      <c r="A2" s="91">
        <v>45107</v>
      </c>
      <c r="B2" s="91"/>
      <c r="C2" s="91"/>
      <c r="D2" s="91"/>
      <c r="E2" s="91"/>
      <c r="F2" s="91"/>
      <c r="G2" s="91"/>
    </row>
    <row r="4" spans="1:10" x14ac:dyDescent="0.35">
      <c r="A4" t="s">
        <v>133</v>
      </c>
      <c r="H4" s="50">
        <v>646089.4</v>
      </c>
      <c r="J4" s="1"/>
    </row>
    <row r="5" spans="1:10" x14ac:dyDescent="0.35">
      <c r="J5" s="1"/>
    </row>
    <row r="6" spans="1:10" x14ac:dyDescent="0.35">
      <c r="B6" t="s">
        <v>2</v>
      </c>
      <c r="G6" s="43">
        <v>111004.54</v>
      </c>
      <c r="J6" s="1"/>
    </row>
    <row r="7" spans="1:10" x14ac:dyDescent="0.35">
      <c r="B7" t="s">
        <v>3</v>
      </c>
      <c r="G7" s="43">
        <v>3357834.48</v>
      </c>
    </row>
    <row r="8" spans="1:10" x14ac:dyDescent="0.35">
      <c r="B8" t="s">
        <v>4</v>
      </c>
      <c r="G8" s="43">
        <v>98040.69</v>
      </c>
    </row>
    <row r="10" spans="1:10" x14ac:dyDescent="0.35">
      <c r="C10" t="s">
        <v>51</v>
      </c>
    </row>
    <row r="11" spans="1:10" x14ac:dyDescent="0.35">
      <c r="C11" t="s">
        <v>102</v>
      </c>
    </row>
    <row r="12" spans="1:10" x14ac:dyDescent="0.35">
      <c r="C12" t="s">
        <v>124</v>
      </c>
      <c r="G12" s="43">
        <v>3859.79</v>
      </c>
    </row>
    <row r="13" spans="1:10" x14ac:dyDescent="0.35">
      <c r="B13" s="6"/>
      <c r="C13" t="s">
        <v>137</v>
      </c>
      <c r="G13" s="43">
        <v>9</v>
      </c>
    </row>
    <row r="14" spans="1:10" x14ac:dyDescent="0.35">
      <c r="B14" s="6"/>
      <c r="C14" t="s">
        <v>157</v>
      </c>
      <c r="G14" s="43">
        <v>40.49</v>
      </c>
    </row>
    <row r="15" spans="1:10" x14ac:dyDescent="0.35">
      <c r="B15" s="6"/>
      <c r="C15" t="s">
        <v>137</v>
      </c>
      <c r="D15" s="44"/>
      <c r="E15" s="44"/>
      <c r="F15" s="44"/>
      <c r="G15" s="43">
        <v>150</v>
      </c>
    </row>
    <row r="16" spans="1:10" x14ac:dyDescent="0.35">
      <c r="B16" s="6"/>
    </row>
    <row r="17" spans="1:14" x14ac:dyDescent="0.35">
      <c r="C17" t="s">
        <v>15</v>
      </c>
      <c r="G17" s="43">
        <v>3336.82</v>
      </c>
      <c r="J17" s="7" t="s">
        <v>39</v>
      </c>
      <c r="M17" s="7"/>
    </row>
    <row r="18" spans="1:14" x14ac:dyDescent="0.35">
      <c r="J18" s="6" t="s">
        <v>150</v>
      </c>
      <c r="K18" s="53">
        <v>24736.79</v>
      </c>
      <c r="M18" s="1"/>
      <c r="N18" s="1"/>
    </row>
    <row r="19" spans="1:14" x14ac:dyDescent="0.35">
      <c r="H19" s="43">
        <f>SUM(G6:G17)</f>
        <v>3574275.81</v>
      </c>
      <c r="J19" s="6">
        <v>45084</v>
      </c>
      <c r="K19" s="53">
        <v>145616.26999999999</v>
      </c>
      <c r="M19" s="1"/>
      <c r="N19" s="1"/>
    </row>
    <row r="20" spans="1:14" x14ac:dyDescent="0.35">
      <c r="A20" s="7" t="s">
        <v>5</v>
      </c>
      <c r="J20" s="6" t="s">
        <v>151</v>
      </c>
      <c r="K20" s="53">
        <v>28020.21</v>
      </c>
      <c r="M20" s="1"/>
      <c r="N20" s="1"/>
    </row>
    <row r="21" spans="1:14" x14ac:dyDescent="0.35">
      <c r="C21" t="s">
        <v>39</v>
      </c>
      <c r="G21" s="43">
        <f>-K28</f>
        <v>-812386.69</v>
      </c>
      <c r="J21" s="6">
        <v>45091</v>
      </c>
      <c r="K21" s="53">
        <v>394636.05</v>
      </c>
      <c r="M21" s="6"/>
      <c r="N21" s="1"/>
    </row>
    <row r="22" spans="1:14" x14ac:dyDescent="0.35">
      <c r="C22" t="s">
        <v>113</v>
      </c>
      <c r="G22" s="43">
        <v>-2000000</v>
      </c>
      <c r="J22" s="6" t="s">
        <v>152</v>
      </c>
      <c r="K22" s="53">
        <v>38389.480000000003</v>
      </c>
      <c r="M22" s="1"/>
      <c r="N22" s="1"/>
    </row>
    <row r="23" spans="1:14" x14ac:dyDescent="0.35">
      <c r="C23" t="s">
        <v>44</v>
      </c>
      <c r="G23" s="43">
        <v>-23822.03</v>
      </c>
      <c r="J23" s="6">
        <v>45098</v>
      </c>
      <c r="K23" s="53">
        <v>75017.820000000007</v>
      </c>
      <c r="M23" s="1"/>
      <c r="N23" s="1"/>
    </row>
    <row r="24" spans="1:14" x14ac:dyDescent="0.35">
      <c r="C24" t="s">
        <v>103</v>
      </c>
      <c r="G24" s="43">
        <v>-27395.75</v>
      </c>
      <c r="J24" s="6" t="s">
        <v>153</v>
      </c>
      <c r="K24" s="53">
        <v>25416.16</v>
      </c>
      <c r="M24" s="1"/>
      <c r="N24" s="1"/>
    </row>
    <row r="25" spans="1:14" x14ac:dyDescent="0.35">
      <c r="C25" t="s">
        <v>104</v>
      </c>
      <c r="G25" s="43">
        <v>-2801.19</v>
      </c>
      <c r="J25" s="6">
        <v>45105</v>
      </c>
      <c r="K25" s="53">
        <v>52167.28</v>
      </c>
      <c r="M25" s="1"/>
      <c r="N25" s="1"/>
    </row>
    <row r="26" spans="1:14" x14ac:dyDescent="0.35">
      <c r="C26" t="s">
        <v>149</v>
      </c>
      <c r="G26" s="43">
        <v>-844</v>
      </c>
      <c r="J26" s="6" t="s">
        <v>154</v>
      </c>
      <c r="K26" s="53">
        <v>28386.63</v>
      </c>
      <c r="M26" s="1"/>
      <c r="N26" s="1"/>
    </row>
    <row r="27" spans="1:14" x14ac:dyDescent="0.35">
      <c r="B27" s="6"/>
      <c r="C27" t="s">
        <v>149</v>
      </c>
      <c r="G27" s="43">
        <v>-2122</v>
      </c>
      <c r="J27" s="6"/>
      <c r="K27" s="54"/>
      <c r="M27" s="1"/>
      <c r="N27" s="1"/>
    </row>
    <row r="28" spans="1:14" x14ac:dyDescent="0.35">
      <c r="B28" s="6"/>
      <c r="K28" s="55">
        <f>SUM(K18:K27)</f>
        <v>812386.69</v>
      </c>
      <c r="M28" s="1"/>
      <c r="N28" s="1"/>
    </row>
    <row r="29" spans="1:14" x14ac:dyDescent="0.35">
      <c r="B29" s="6"/>
      <c r="K29" s="55"/>
      <c r="M29" s="1"/>
      <c r="N29" s="1"/>
    </row>
    <row r="30" spans="1:14" x14ac:dyDescent="0.35">
      <c r="K30" s="55"/>
      <c r="M30" s="1"/>
      <c r="N30" s="1"/>
    </row>
    <row r="31" spans="1:14" x14ac:dyDescent="0.35">
      <c r="A31" s="1"/>
      <c r="G31" s="67"/>
      <c r="H31" s="42">
        <f>SUM(G21:G30)</f>
        <v>-2869371.6599999997</v>
      </c>
      <c r="K31" s="55"/>
      <c r="M31" s="17"/>
      <c r="N31" s="1"/>
    </row>
    <row r="32" spans="1:14" x14ac:dyDescent="0.35">
      <c r="A32" s="1"/>
      <c r="H32" s="67"/>
      <c r="M32" s="17"/>
      <c r="N32" s="1"/>
    </row>
    <row r="33" spans="1:14" x14ac:dyDescent="0.35">
      <c r="A33" t="s">
        <v>134</v>
      </c>
      <c r="B33" s="6"/>
      <c r="H33" s="51">
        <f>SUM(H4:H31)</f>
        <v>1350993.5500000003</v>
      </c>
      <c r="J33" s="50">
        <v>1350993.55</v>
      </c>
      <c r="K33" s="50" t="s">
        <v>155</v>
      </c>
      <c r="M33" s="6"/>
      <c r="N33" s="1"/>
    </row>
    <row r="34" spans="1:14" x14ac:dyDescent="0.35">
      <c r="B34" s="6"/>
      <c r="H34" s="68"/>
      <c r="J34" s="50">
        <f>J33-H33</f>
        <v>0</v>
      </c>
      <c r="M34" s="6"/>
      <c r="N34" s="1"/>
    </row>
    <row r="35" spans="1:14" x14ac:dyDescent="0.35">
      <c r="B35" s="6"/>
      <c r="H35" s="68"/>
      <c r="M35" s="6"/>
      <c r="N35" s="1"/>
    </row>
    <row r="36" spans="1:14" x14ac:dyDescent="0.35">
      <c r="B36" s="6"/>
      <c r="M36" s="6"/>
      <c r="N36" s="1"/>
    </row>
    <row r="37" spans="1:14" x14ac:dyDescent="0.35">
      <c r="A37" t="s">
        <v>17</v>
      </c>
      <c r="B37" s="6"/>
      <c r="H37" s="50">
        <v>1382389.72</v>
      </c>
      <c r="M37" s="6"/>
      <c r="N37" s="1"/>
    </row>
    <row r="38" spans="1:14" x14ac:dyDescent="0.35">
      <c r="B38" s="6"/>
      <c r="M38" s="6"/>
      <c r="N38" s="1"/>
    </row>
    <row r="39" spans="1:14" x14ac:dyDescent="0.35">
      <c r="B39" t="s">
        <v>30</v>
      </c>
      <c r="H39" s="43">
        <f>'Outstanding - JUNE'!C20</f>
        <v>46184.37</v>
      </c>
      <c r="M39" s="6"/>
      <c r="N39" s="1"/>
    </row>
    <row r="40" spans="1:14" x14ac:dyDescent="0.35">
      <c r="M40" s="6"/>
      <c r="N40" s="1"/>
    </row>
    <row r="41" spans="1:14" x14ac:dyDescent="0.35">
      <c r="B41" t="s">
        <v>40</v>
      </c>
      <c r="H41" s="43">
        <f>-'Outstanding - JUNE'!C70</f>
        <v>-68378.070000000007</v>
      </c>
      <c r="M41" s="1"/>
      <c r="N41" s="1"/>
    </row>
    <row r="42" spans="1:14" x14ac:dyDescent="0.35">
      <c r="M42" s="1"/>
      <c r="N42" s="1"/>
    </row>
    <row r="43" spans="1:14" x14ac:dyDescent="0.35">
      <c r="B43" t="s">
        <v>156</v>
      </c>
      <c r="H43" s="43">
        <v>-8729</v>
      </c>
      <c r="M43" s="1"/>
      <c r="N43" s="1"/>
    </row>
    <row r="44" spans="1:14" x14ac:dyDescent="0.35">
      <c r="B44" t="s">
        <v>109</v>
      </c>
      <c r="H44" s="43">
        <v>-63.47</v>
      </c>
      <c r="M44" s="1"/>
    </row>
    <row r="45" spans="1:14" x14ac:dyDescent="0.35">
      <c r="B45" t="s">
        <v>100</v>
      </c>
      <c r="H45" s="42">
        <v>-410</v>
      </c>
      <c r="M45" s="1"/>
    </row>
    <row r="46" spans="1:14" x14ac:dyDescent="0.35">
      <c r="M46" s="1"/>
    </row>
    <row r="47" spans="1:14" x14ac:dyDescent="0.35">
      <c r="A47" t="s">
        <v>135</v>
      </c>
      <c r="H47" s="51">
        <f>SUM(H37:H45)</f>
        <v>1350993.55</v>
      </c>
      <c r="M47" s="1"/>
    </row>
    <row r="48" spans="1:14" x14ac:dyDescent="0.35">
      <c r="M48" s="1"/>
    </row>
    <row r="49" spans="2:13" x14ac:dyDescent="0.35">
      <c r="J49" s="2"/>
      <c r="M49" s="1"/>
    </row>
    <row r="50" spans="2:13" x14ac:dyDescent="0.35">
      <c r="B50" s="1"/>
      <c r="M50" s="1"/>
    </row>
    <row r="56" spans="2:13" x14ac:dyDescent="0.35">
      <c r="B56" s="1"/>
      <c r="M56" s="1"/>
    </row>
    <row r="57" spans="2:13" x14ac:dyDescent="0.35">
      <c r="M57" s="1"/>
    </row>
    <row r="58" spans="2:13" x14ac:dyDescent="0.35">
      <c r="B58" s="1"/>
      <c r="M58" s="1"/>
    </row>
    <row r="59" spans="2:13" x14ac:dyDescent="0.35">
      <c r="B59" s="1"/>
      <c r="M59" s="1"/>
    </row>
    <row r="60" spans="2:13" x14ac:dyDescent="0.35">
      <c r="B60" s="1"/>
    </row>
  </sheetData>
  <mergeCells count="2">
    <mergeCell ref="A1:G1"/>
    <mergeCell ref="A2:G2"/>
  </mergeCell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0"/>
  <sheetViews>
    <sheetView zoomScaleNormal="100" workbookViewId="0">
      <selection activeCell="C31" sqref="C31"/>
    </sheetView>
  </sheetViews>
  <sheetFormatPr defaultRowHeight="14.5" x14ac:dyDescent="0.35"/>
  <cols>
    <col min="1" max="1" width="17.90625" bestFit="1" customWidth="1"/>
    <col min="2" max="2" width="10.7265625" customWidth="1"/>
    <col min="3" max="3" width="12.36328125" style="43" bestFit="1" customWidth="1"/>
    <col min="5" max="6" width="10.54296875" bestFit="1" customWidth="1"/>
    <col min="7" max="7" width="10.81640625" bestFit="1" customWidth="1"/>
    <col min="9" max="9" width="10.54296875" bestFit="1" customWidth="1"/>
    <col min="10" max="10" width="11.08984375" customWidth="1"/>
    <col min="12" max="12" width="10.54296875" bestFit="1" customWidth="1"/>
    <col min="13" max="13" width="9.54296875" bestFit="1" customWidth="1"/>
  </cols>
  <sheetData>
    <row r="1" spans="1:14" ht="18.5" x14ac:dyDescent="0.45">
      <c r="A1" s="92">
        <v>45107</v>
      </c>
      <c r="B1" s="92"/>
      <c r="C1" s="92"/>
      <c r="D1" s="92"/>
      <c r="E1" s="92"/>
      <c r="F1" s="92"/>
      <c r="G1" s="92"/>
    </row>
    <row r="3" spans="1:14" ht="18.5" x14ac:dyDescent="0.45">
      <c r="A3" s="56" t="s">
        <v>45</v>
      </c>
      <c r="B3" s="44"/>
      <c r="D3" s="44"/>
      <c r="E3" s="3"/>
      <c r="G3" s="1"/>
      <c r="H3" s="92"/>
      <c r="I3" s="92"/>
      <c r="J3" s="92"/>
      <c r="K3" s="92"/>
      <c r="L3" s="92"/>
      <c r="M3" s="92"/>
      <c r="N3" s="92"/>
    </row>
    <row r="4" spans="1:14" x14ac:dyDescent="0.35">
      <c r="A4" s="57"/>
      <c r="B4" s="44" t="s">
        <v>143</v>
      </c>
      <c r="C4" s="43">
        <v>12538</v>
      </c>
      <c r="D4" s="44"/>
      <c r="E4" s="3"/>
      <c r="G4" s="1"/>
    </row>
    <row r="5" spans="1:14" x14ac:dyDescent="0.35">
      <c r="A5" s="57"/>
      <c r="B5" s="44" t="s">
        <v>144</v>
      </c>
      <c r="C5" s="69">
        <v>23863</v>
      </c>
      <c r="D5" s="44"/>
      <c r="E5" s="3"/>
      <c r="G5" s="1"/>
    </row>
    <row r="6" spans="1:14" x14ac:dyDescent="0.35">
      <c r="A6" s="57"/>
      <c r="B6" s="44" t="s">
        <v>145</v>
      </c>
      <c r="C6" s="69">
        <v>6098.47</v>
      </c>
      <c r="D6" s="44"/>
      <c r="E6" s="3"/>
      <c r="G6" s="1"/>
    </row>
    <row r="7" spans="1:14" x14ac:dyDescent="0.35">
      <c r="A7" s="57"/>
      <c r="B7" s="44" t="s">
        <v>146</v>
      </c>
      <c r="C7" s="69">
        <v>1117.0999999999999</v>
      </c>
      <c r="D7" s="44"/>
      <c r="E7" s="3"/>
      <c r="G7" s="1"/>
    </row>
    <row r="8" spans="1:14" x14ac:dyDescent="0.35">
      <c r="A8" s="57"/>
      <c r="B8" s="44" t="s">
        <v>147</v>
      </c>
      <c r="C8" s="69">
        <v>2129.4</v>
      </c>
      <c r="D8" s="44"/>
      <c r="E8" s="3"/>
    </row>
    <row r="9" spans="1:14" x14ac:dyDescent="0.35">
      <c r="A9" s="57"/>
      <c r="B9" s="57" t="s">
        <v>147</v>
      </c>
      <c r="C9" s="69">
        <v>380.4</v>
      </c>
      <c r="D9" s="45"/>
      <c r="E9" s="3"/>
      <c r="F9" s="3"/>
      <c r="G9" s="3"/>
      <c r="H9" s="3"/>
      <c r="J9" s="1"/>
      <c r="K9" s="1"/>
    </row>
    <row r="10" spans="1:14" x14ac:dyDescent="0.35">
      <c r="A10" s="57"/>
      <c r="B10" s="57" t="s">
        <v>148</v>
      </c>
      <c r="C10" s="69">
        <v>58</v>
      </c>
      <c r="D10" s="45"/>
      <c r="E10" s="3"/>
      <c r="F10" s="3"/>
      <c r="G10" s="3"/>
      <c r="H10" s="3"/>
      <c r="J10" s="1"/>
      <c r="K10" s="1"/>
    </row>
    <row r="11" spans="1:14" x14ac:dyDescent="0.35">
      <c r="A11" s="57"/>
      <c r="B11" s="57"/>
      <c r="C11" s="69"/>
      <c r="D11" s="45"/>
      <c r="E11" s="3"/>
      <c r="F11" s="3"/>
      <c r="G11" s="3"/>
      <c r="H11" s="3"/>
      <c r="J11" s="1"/>
      <c r="K11" s="1"/>
    </row>
    <row r="12" spans="1:14" x14ac:dyDescent="0.35">
      <c r="A12" s="44"/>
      <c r="B12" s="6"/>
      <c r="D12" s="45"/>
      <c r="E12" s="3"/>
      <c r="F12" s="3"/>
      <c r="G12" s="3"/>
      <c r="H12" s="3"/>
      <c r="J12" s="1"/>
      <c r="K12" s="1"/>
    </row>
    <row r="13" spans="1:14" x14ac:dyDescent="0.35">
      <c r="A13" s="57"/>
      <c r="B13" s="57"/>
      <c r="C13" s="69"/>
      <c r="D13" s="45"/>
      <c r="E13" s="3"/>
      <c r="F13" s="3"/>
      <c r="G13" s="3"/>
      <c r="H13" s="3"/>
      <c r="J13" s="1"/>
      <c r="K13" s="1"/>
    </row>
    <row r="14" spans="1:14" x14ac:dyDescent="0.35">
      <c r="A14" s="57"/>
      <c r="B14" s="57"/>
      <c r="C14" s="69"/>
      <c r="D14" s="45"/>
      <c r="E14" s="3"/>
      <c r="F14" s="3"/>
      <c r="G14" s="3"/>
      <c r="H14" s="3"/>
      <c r="J14" s="1"/>
      <c r="K14" s="1"/>
    </row>
    <row r="15" spans="1:14" x14ac:dyDescent="0.35">
      <c r="A15" s="57"/>
      <c r="B15" s="44"/>
      <c r="C15" s="69"/>
      <c r="D15" s="45"/>
      <c r="E15" s="3"/>
      <c r="F15" s="3"/>
      <c r="G15" s="3"/>
      <c r="H15" s="3"/>
      <c r="J15" s="1"/>
      <c r="K15" s="1"/>
    </row>
    <row r="16" spans="1:14" x14ac:dyDescent="0.35">
      <c r="A16" s="57"/>
      <c r="B16" s="44"/>
      <c r="C16" s="69"/>
      <c r="D16" s="45"/>
      <c r="E16" s="3"/>
      <c r="F16" s="3"/>
      <c r="G16" s="3"/>
      <c r="H16" s="3"/>
      <c r="J16" s="1"/>
      <c r="K16" s="1"/>
    </row>
    <row r="17" spans="1:13" x14ac:dyDescent="0.35">
      <c r="A17" s="57"/>
      <c r="B17" s="44"/>
      <c r="C17" s="69"/>
      <c r="D17" s="45"/>
      <c r="E17" s="3"/>
      <c r="F17" s="3"/>
      <c r="G17" s="3"/>
      <c r="H17" s="3"/>
      <c r="J17" s="1"/>
      <c r="K17" s="1"/>
    </row>
    <row r="18" spans="1:13" x14ac:dyDescent="0.35">
      <c r="A18" s="57"/>
      <c r="B18" s="44"/>
      <c r="C18" s="69"/>
      <c r="D18" s="45"/>
      <c r="E18" s="3"/>
      <c r="F18" s="3"/>
      <c r="G18" s="3"/>
      <c r="H18" s="3"/>
      <c r="J18" s="1"/>
      <c r="K18" s="1"/>
    </row>
    <row r="19" spans="1:13" x14ac:dyDescent="0.35">
      <c r="A19" s="57"/>
      <c r="B19" s="44"/>
      <c r="C19" s="70"/>
      <c r="D19" s="45"/>
      <c r="E19" s="3"/>
      <c r="F19" s="3"/>
      <c r="G19" s="3"/>
      <c r="H19" s="3"/>
      <c r="J19" s="1"/>
      <c r="K19" s="1"/>
    </row>
    <row r="20" spans="1:13" x14ac:dyDescent="0.35">
      <c r="A20" s="57" t="s">
        <v>107</v>
      </c>
      <c r="B20" s="44"/>
      <c r="C20" s="71">
        <f>SUM(C4:C19)</f>
        <v>46184.37</v>
      </c>
      <c r="D20" s="45"/>
      <c r="H20" s="11"/>
      <c r="J20" s="1"/>
      <c r="K20" s="1"/>
    </row>
    <row r="21" spans="1:13" ht="15" thickBot="1" x14ac:dyDescent="0.4">
      <c r="A21" s="58"/>
      <c r="B21" s="59"/>
      <c r="C21" s="72"/>
      <c r="D21" s="60"/>
      <c r="E21" s="61"/>
      <c r="F21" s="61"/>
      <c r="H21" s="11"/>
      <c r="J21" s="1"/>
      <c r="K21" s="1"/>
    </row>
    <row r="22" spans="1:13" ht="15" thickTop="1" x14ac:dyDescent="0.35">
      <c r="A22" s="11" t="s">
        <v>40</v>
      </c>
      <c r="D22" s="1"/>
      <c r="H22" s="12"/>
      <c r="J22" s="1"/>
      <c r="K22" s="1"/>
    </row>
    <row r="23" spans="1:13" x14ac:dyDescent="0.35">
      <c r="A23" s="11" t="s">
        <v>41</v>
      </c>
      <c r="D23" s="1"/>
      <c r="H23" s="12"/>
      <c r="J23" s="1"/>
      <c r="K23" s="1"/>
    </row>
    <row r="24" spans="1:13" x14ac:dyDescent="0.35">
      <c r="A24" s="12">
        <v>45226</v>
      </c>
      <c r="C24" s="43" t="s">
        <v>141</v>
      </c>
      <c r="D24" s="1"/>
      <c r="E24" s="11" t="s">
        <v>42</v>
      </c>
      <c r="H24" s="12"/>
      <c r="J24" s="1"/>
      <c r="K24" s="1"/>
      <c r="L24" s="11"/>
    </row>
    <row r="25" spans="1:13" x14ac:dyDescent="0.35">
      <c r="A25" s="12">
        <v>45410</v>
      </c>
      <c r="C25" s="43" t="s">
        <v>142</v>
      </c>
      <c r="D25" s="1"/>
      <c r="F25" s="1"/>
      <c r="G25" s="1"/>
      <c r="H25" s="6"/>
      <c r="J25" s="1"/>
      <c r="K25" s="1"/>
      <c r="M25" s="1"/>
    </row>
    <row r="26" spans="1:13" x14ac:dyDescent="0.35">
      <c r="A26" s="12">
        <v>45411</v>
      </c>
      <c r="C26" s="43" t="s">
        <v>142</v>
      </c>
      <c r="D26" s="1"/>
      <c r="F26" s="1"/>
      <c r="H26" s="6"/>
      <c r="I26" s="6"/>
      <c r="J26" s="1"/>
      <c r="K26" s="1"/>
      <c r="M26" s="1"/>
    </row>
    <row r="27" spans="1:13" x14ac:dyDescent="0.35">
      <c r="A27" s="12">
        <v>45412</v>
      </c>
      <c r="C27" s="43" t="s">
        <v>142</v>
      </c>
      <c r="D27" s="1"/>
      <c r="F27" s="4"/>
      <c r="H27" s="6"/>
      <c r="I27" s="6"/>
      <c r="J27" s="6"/>
      <c r="K27" s="1"/>
      <c r="M27" s="1"/>
    </row>
    <row r="28" spans="1:13" ht="15.65" customHeight="1" x14ac:dyDescent="0.35">
      <c r="A28" s="12">
        <v>45427</v>
      </c>
      <c r="C28" s="43" t="s">
        <v>142</v>
      </c>
      <c r="D28" s="1"/>
      <c r="F28" s="1">
        <f>SUM(F25:F27)</f>
        <v>0</v>
      </c>
      <c r="G28" s="1"/>
      <c r="H28" s="12"/>
      <c r="J28" s="1"/>
      <c r="K28" s="1"/>
    </row>
    <row r="29" spans="1:13" x14ac:dyDescent="0.35">
      <c r="A29" s="12">
        <v>45430</v>
      </c>
      <c r="C29" s="67" t="s">
        <v>142</v>
      </c>
      <c r="D29" s="1"/>
      <c r="H29" s="12"/>
      <c r="J29" s="1"/>
      <c r="K29" s="1"/>
      <c r="M29" s="1"/>
    </row>
    <row r="30" spans="1:13" x14ac:dyDescent="0.35">
      <c r="A30" s="12">
        <v>46350</v>
      </c>
      <c r="C30" s="67" t="s">
        <v>141</v>
      </c>
      <c r="D30" s="1"/>
      <c r="H30" s="12"/>
      <c r="J30" s="1"/>
      <c r="K30" s="14"/>
    </row>
    <row r="31" spans="1:13" ht="15" thickBot="1" x14ac:dyDescent="0.4">
      <c r="A31" s="48">
        <v>46370</v>
      </c>
      <c r="B31" s="49"/>
      <c r="C31" s="46">
        <v>16.79</v>
      </c>
      <c r="D31" s="1"/>
      <c r="H31" s="12"/>
      <c r="J31" s="1"/>
      <c r="K31" s="1"/>
    </row>
    <row r="32" spans="1:13" x14ac:dyDescent="0.35">
      <c r="A32" s="12">
        <v>46427</v>
      </c>
      <c r="C32" s="67">
        <v>9</v>
      </c>
      <c r="D32" s="1"/>
      <c r="H32" s="12"/>
      <c r="J32" s="1"/>
      <c r="K32" s="1"/>
    </row>
    <row r="33" spans="1:11" x14ac:dyDescent="0.35">
      <c r="A33" s="12">
        <v>46456</v>
      </c>
      <c r="C33" s="67">
        <v>14230</v>
      </c>
      <c r="D33" s="1"/>
      <c r="H33" s="12"/>
      <c r="J33" s="1"/>
      <c r="K33" s="1"/>
    </row>
    <row r="34" spans="1:11" x14ac:dyDescent="0.35">
      <c r="A34" s="12">
        <v>46462</v>
      </c>
      <c r="C34" s="67">
        <v>875</v>
      </c>
      <c r="D34" s="1"/>
      <c r="H34" s="12"/>
      <c r="J34" s="1"/>
      <c r="K34" s="1"/>
    </row>
    <row r="35" spans="1:11" x14ac:dyDescent="0.35">
      <c r="A35" s="12">
        <v>46466</v>
      </c>
      <c r="C35" s="67">
        <v>50</v>
      </c>
      <c r="D35" s="1"/>
      <c r="H35" s="12"/>
      <c r="J35" s="1"/>
      <c r="K35" s="1"/>
    </row>
    <row r="36" spans="1:11" ht="16.25" customHeight="1" x14ac:dyDescent="0.35">
      <c r="A36" s="12">
        <v>46479</v>
      </c>
      <c r="C36" s="67">
        <v>2194.9</v>
      </c>
      <c r="D36" s="1"/>
      <c r="F36" s="1"/>
      <c r="H36" s="12"/>
      <c r="J36" s="1"/>
      <c r="K36" s="1"/>
    </row>
    <row r="37" spans="1:11" ht="16.25" customHeight="1" x14ac:dyDescent="0.35">
      <c r="A37" s="12">
        <v>46480</v>
      </c>
      <c r="C37" s="67">
        <v>444.79</v>
      </c>
      <c r="F37" s="1"/>
      <c r="H37" s="12"/>
      <c r="J37" s="1"/>
      <c r="K37" s="1"/>
    </row>
    <row r="38" spans="1:11" x14ac:dyDescent="0.35">
      <c r="A38" s="12">
        <v>46481</v>
      </c>
      <c r="C38" s="67">
        <v>575</v>
      </c>
      <c r="F38" s="1"/>
      <c r="H38" s="12"/>
      <c r="J38" s="1"/>
      <c r="K38" s="1"/>
    </row>
    <row r="39" spans="1:11" x14ac:dyDescent="0.35">
      <c r="A39" s="12">
        <v>46482</v>
      </c>
      <c r="C39" s="67">
        <v>194</v>
      </c>
      <c r="F39" s="1"/>
      <c r="H39" s="12"/>
      <c r="J39" s="1"/>
      <c r="K39" s="1"/>
    </row>
    <row r="40" spans="1:11" x14ac:dyDescent="0.35">
      <c r="A40" s="12">
        <v>46489</v>
      </c>
      <c r="C40" s="67">
        <v>47.49</v>
      </c>
      <c r="F40" s="1"/>
      <c r="H40" s="12"/>
      <c r="J40" s="1"/>
      <c r="K40" s="1"/>
    </row>
    <row r="41" spans="1:11" x14ac:dyDescent="0.35">
      <c r="A41" s="12">
        <v>46490</v>
      </c>
      <c r="C41" s="67">
        <v>311.82</v>
      </c>
      <c r="F41" s="1"/>
      <c r="H41" s="12"/>
      <c r="J41" s="1"/>
      <c r="K41" s="1"/>
    </row>
    <row r="42" spans="1:11" x14ac:dyDescent="0.35">
      <c r="A42" s="12">
        <v>46491</v>
      </c>
      <c r="C42" s="67">
        <v>335</v>
      </c>
      <c r="F42" s="1"/>
      <c r="H42" s="12"/>
      <c r="J42" s="1"/>
      <c r="K42" s="1"/>
    </row>
    <row r="43" spans="1:11" x14ac:dyDescent="0.35">
      <c r="A43" s="12">
        <v>46495</v>
      </c>
      <c r="C43" s="67">
        <v>525.04999999999995</v>
      </c>
      <c r="F43" s="1"/>
      <c r="H43" s="12"/>
      <c r="J43" s="1"/>
      <c r="K43" s="1"/>
    </row>
    <row r="44" spans="1:11" x14ac:dyDescent="0.35">
      <c r="A44" s="12">
        <v>46496</v>
      </c>
      <c r="C44" s="67">
        <v>8.82</v>
      </c>
      <c r="F44" s="1"/>
      <c r="H44" s="12"/>
      <c r="J44" s="1"/>
      <c r="K44" s="1"/>
    </row>
    <row r="45" spans="1:11" x14ac:dyDescent="0.35">
      <c r="A45" s="12">
        <v>46497</v>
      </c>
      <c r="C45" s="67">
        <v>215.55</v>
      </c>
      <c r="F45" s="1"/>
      <c r="H45" s="12"/>
      <c r="J45" s="1"/>
      <c r="K45" s="1"/>
    </row>
    <row r="46" spans="1:11" x14ac:dyDescent="0.35">
      <c r="A46" s="12">
        <v>46498</v>
      </c>
      <c r="C46" s="67">
        <v>250</v>
      </c>
      <c r="F46" s="1"/>
      <c r="H46" s="12"/>
      <c r="J46" s="1"/>
      <c r="K46" s="1"/>
    </row>
    <row r="47" spans="1:11" x14ac:dyDescent="0.35">
      <c r="A47" s="12">
        <v>46499</v>
      </c>
      <c r="C47" s="67">
        <v>134.15</v>
      </c>
      <c r="F47" s="1"/>
      <c r="H47" s="12"/>
      <c r="J47" s="1"/>
      <c r="K47" s="1"/>
    </row>
    <row r="48" spans="1:11" x14ac:dyDescent="0.35">
      <c r="A48" s="12">
        <v>46500</v>
      </c>
      <c r="C48" s="67" t="s">
        <v>141</v>
      </c>
      <c r="F48" s="1"/>
      <c r="H48" s="12"/>
      <c r="J48" s="1"/>
      <c r="K48" s="1"/>
    </row>
    <row r="49" spans="1:11" x14ac:dyDescent="0.35">
      <c r="A49" s="12">
        <v>46501</v>
      </c>
      <c r="C49" s="67">
        <v>39842.629999999997</v>
      </c>
      <c r="F49" s="1"/>
      <c r="H49" s="12"/>
      <c r="J49" s="1"/>
      <c r="K49" s="1"/>
    </row>
    <row r="50" spans="1:11" x14ac:dyDescent="0.35">
      <c r="A50" s="12">
        <v>46502</v>
      </c>
      <c r="C50" s="67">
        <v>114.76</v>
      </c>
      <c r="F50" s="1"/>
      <c r="H50" s="12"/>
      <c r="J50" s="1"/>
      <c r="K50" s="1"/>
    </row>
    <row r="51" spans="1:11" x14ac:dyDescent="0.35">
      <c r="A51" s="12">
        <v>46503</v>
      </c>
      <c r="C51" s="67">
        <v>2853</v>
      </c>
      <c r="F51" s="1"/>
      <c r="H51" s="12"/>
      <c r="J51" s="1"/>
      <c r="K51" s="1"/>
    </row>
    <row r="52" spans="1:11" x14ac:dyDescent="0.35">
      <c r="A52" s="12">
        <v>46504</v>
      </c>
      <c r="C52" s="67">
        <v>825.66</v>
      </c>
      <c r="F52" s="1"/>
      <c r="H52" s="12"/>
      <c r="J52" s="1"/>
      <c r="K52" s="1"/>
    </row>
    <row r="53" spans="1:11" x14ac:dyDescent="0.35">
      <c r="A53" s="12">
        <v>46506</v>
      </c>
      <c r="C53" s="67">
        <v>3000</v>
      </c>
      <c r="F53" s="1"/>
      <c r="H53" s="12"/>
      <c r="J53" s="1"/>
      <c r="K53" s="1"/>
    </row>
    <row r="54" spans="1:11" x14ac:dyDescent="0.35">
      <c r="A54" s="12">
        <v>46507</v>
      </c>
      <c r="C54" s="67">
        <v>183</v>
      </c>
      <c r="F54" s="1"/>
      <c r="H54" s="12"/>
      <c r="J54" s="1"/>
      <c r="K54" s="1"/>
    </row>
    <row r="55" spans="1:11" x14ac:dyDescent="0.35">
      <c r="A55" s="12">
        <v>46508</v>
      </c>
      <c r="C55" s="67">
        <v>93.71</v>
      </c>
      <c r="F55" s="1"/>
      <c r="H55" s="12"/>
      <c r="J55" s="1"/>
      <c r="K55" s="1"/>
    </row>
    <row r="56" spans="1:11" x14ac:dyDescent="0.35">
      <c r="A56" s="12">
        <v>46509</v>
      </c>
      <c r="C56" s="67">
        <v>335</v>
      </c>
      <c r="F56" s="1"/>
      <c r="H56" s="12"/>
      <c r="J56" s="1"/>
      <c r="K56" s="1"/>
    </row>
    <row r="57" spans="1:11" x14ac:dyDescent="0.35">
      <c r="A57" s="12">
        <v>46511</v>
      </c>
      <c r="C57" s="67">
        <v>50</v>
      </c>
      <c r="F57" s="1"/>
      <c r="H57" s="12"/>
      <c r="J57" s="1"/>
      <c r="K57" s="1"/>
    </row>
    <row r="58" spans="1:11" x14ac:dyDescent="0.35">
      <c r="A58" s="12">
        <v>46512</v>
      </c>
      <c r="C58" s="67">
        <v>87.95</v>
      </c>
      <c r="F58" s="1"/>
      <c r="H58" s="12"/>
      <c r="J58" s="1"/>
      <c r="K58" s="1"/>
    </row>
    <row r="59" spans="1:11" x14ac:dyDescent="0.35">
      <c r="A59" s="12">
        <v>16513</v>
      </c>
      <c r="C59" s="67">
        <v>575</v>
      </c>
      <c r="F59" s="1"/>
      <c r="H59" s="12"/>
      <c r="J59" s="1"/>
      <c r="K59" s="1"/>
    </row>
    <row r="60" spans="1:11" x14ac:dyDescent="0.35">
      <c r="A60" s="12"/>
      <c r="C60" s="67"/>
      <c r="F60" s="1"/>
      <c r="H60" s="12"/>
      <c r="J60" s="1"/>
      <c r="K60" s="1"/>
    </row>
    <row r="61" spans="1:11" x14ac:dyDescent="0.35">
      <c r="A61" s="12"/>
      <c r="C61" s="67"/>
      <c r="H61" s="12"/>
      <c r="J61" s="1"/>
      <c r="K61" s="1"/>
    </row>
    <row r="62" spans="1:11" x14ac:dyDescent="0.35">
      <c r="A62" s="12"/>
      <c r="C62" s="67"/>
      <c r="H62" s="12"/>
      <c r="J62" s="1"/>
      <c r="K62" s="1"/>
    </row>
    <row r="63" spans="1:11" x14ac:dyDescent="0.35">
      <c r="A63" s="12"/>
      <c r="C63" s="67"/>
      <c r="H63" s="12"/>
      <c r="J63" s="1"/>
      <c r="K63" s="1"/>
    </row>
    <row r="64" spans="1:11" x14ac:dyDescent="0.35">
      <c r="A64" s="12"/>
      <c r="C64" s="67"/>
    </row>
    <row r="65" spans="1:3" x14ac:dyDescent="0.35">
      <c r="A65" s="12"/>
      <c r="C65" s="42"/>
    </row>
    <row r="66" spans="1:3" x14ac:dyDescent="0.35">
      <c r="C66" s="43">
        <f>SUM(C24:C64)</f>
        <v>68378.070000000007</v>
      </c>
    </row>
    <row r="68" spans="1:3" x14ac:dyDescent="0.35">
      <c r="A68" t="s">
        <v>46</v>
      </c>
      <c r="C68" s="43">
        <f>C66</f>
        <v>68378.070000000007</v>
      </c>
    </row>
    <row r="69" spans="1:3" x14ac:dyDescent="0.35">
      <c r="A69" t="s">
        <v>42</v>
      </c>
      <c r="C69" s="42">
        <f>F28</f>
        <v>0</v>
      </c>
    </row>
    <row r="70" spans="1:3" x14ac:dyDescent="0.35">
      <c r="C70" s="73">
        <f>SUM(C68:C69)</f>
        <v>68378.070000000007</v>
      </c>
    </row>
  </sheetData>
  <mergeCells count="2">
    <mergeCell ref="A1:G1"/>
    <mergeCell ref="H3:N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K34"/>
  <sheetViews>
    <sheetView workbookViewId="0">
      <selection activeCell="F35" sqref="F35"/>
    </sheetView>
  </sheetViews>
  <sheetFormatPr defaultRowHeight="14.5" x14ac:dyDescent="0.35"/>
  <cols>
    <col min="6" max="6" width="13.81640625" style="50" bestFit="1" customWidth="1"/>
    <col min="8" max="9" width="10.54296875" bestFit="1" customWidth="1"/>
    <col min="10" max="10" width="12" bestFit="1" customWidth="1"/>
  </cols>
  <sheetData>
    <row r="1" spans="1:10" ht="18.5" x14ac:dyDescent="0.45">
      <c r="A1" s="92">
        <v>45107</v>
      </c>
      <c r="B1" s="92"/>
      <c r="C1" s="92"/>
      <c r="D1" s="92"/>
      <c r="E1" s="92"/>
      <c r="F1" s="92"/>
    </row>
    <row r="4" spans="1:10" x14ac:dyDescent="0.35">
      <c r="A4" s="3" t="s">
        <v>6</v>
      </c>
    </row>
    <row r="6" spans="1:10" x14ac:dyDescent="0.35">
      <c r="A6" t="s">
        <v>133</v>
      </c>
      <c r="F6" s="50">
        <v>347458.39</v>
      </c>
      <c r="H6" s="7" t="s">
        <v>12</v>
      </c>
    </row>
    <row r="7" spans="1:10" x14ac:dyDescent="0.35">
      <c r="H7" s="6">
        <v>45104</v>
      </c>
      <c r="I7" s="6"/>
      <c r="J7" s="1">
        <v>1000000</v>
      </c>
    </row>
    <row r="8" spans="1:10" x14ac:dyDescent="0.35">
      <c r="A8" t="s">
        <v>8</v>
      </c>
      <c r="F8" s="50">
        <f>J9</f>
        <v>1000000</v>
      </c>
      <c r="H8" s="6"/>
      <c r="I8" s="6"/>
      <c r="J8" s="4"/>
    </row>
    <row r="9" spans="1:10" x14ac:dyDescent="0.35">
      <c r="J9" s="1">
        <f>SUM(J7:J8)</f>
        <v>1000000</v>
      </c>
    </row>
    <row r="10" spans="1:10" x14ac:dyDescent="0.35">
      <c r="A10" t="s">
        <v>9</v>
      </c>
      <c r="F10" s="50">
        <f>(-J14)</f>
        <v>0</v>
      </c>
      <c r="J10" s="1"/>
    </row>
    <row r="11" spans="1:10" x14ac:dyDescent="0.35">
      <c r="H11" s="7" t="s">
        <v>11</v>
      </c>
    </row>
    <row r="12" spans="1:10" x14ac:dyDescent="0.35">
      <c r="A12" t="s">
        <v>10</v>
      </c>
      <c r="F12" s="52">
        <v>1584.64</v>
      </c>
      <c r="H12" s="6"/>
      <c r="I12" s="6"/>
      <c r="J12" s="1"/>
    </row>
    <row r="13" spans="1:10" x14ac:dyDescent="0.35">
      <c r="H13" s="6"/>
      <c r="I13" s="6"/>
      <c r="J13" s="4"/>
    </row>
    <row r="14" spans="1:10" x14ac:dyDescent="0.35">
      <c r="A14" t="s">
        <v>134</v>
      </c>
      <c r="F14" s="55">
        <f>SUM(F6:F12)</f>
        <v>1349043.03</v>
      </c>
      <c r="H14" s="6"/>
      <c r="J14" s="1">
        <f>SUM(J12:J13)</f>
        <v>0</v>
      </c>
    </row>
    <row r="15" spans="1:10" x14ac:dyDescent="0.35">
      <c r="J15" s="1"/>
    </row>
    <row r="16" spans="1:10" x14ac:dyDescent="0.35">
      <c r="A16" t="s">
        <v>139</v>
      </c>
      <c r="F16" s="55">
        <v>1349043.03</v>
      </c>
      <c r="J16" s="1"/>
    </row>
    <row r="17" spans="1:11" x14ac:dyDescent="0.35">
      <c r="J17" s="1"/>
    </row>
    <row r="19" spans="1:11" x14ac:dyDescent="0.35">
      <c r="A19" s="8"/>
      <c r="B19" s="8"/>
      <c r="C19" s="8"/>
      <c r="D19" s="8"/>
      <c r="E19" s="8"/>
      <c r="F19" s="62"/>
      <c r="G19" s="8"/>
      <c r="H19" s="8"/>
      <c r="I19" s="8"/>
      <c r="J19" s="8"/>
      <c r="K19" s="8"/>
    </row>
    <row r="22" spans="1:11" x14ac:dyDescent="0.35">
      <c r="A22" s="3" t="s">
        <v>7</v>
      </c>
    </row>
    <row r="23" spans="1:11" x14ac:dyDescent="0.35">
      <c r="J23" s="1"/>
    </row>
    <row r="24" spans="1:11" x14ac:dyDescent="0.35">
      <c r="A24" t="s">
        <v>133</v>
      </c>
      <c r="F24" s="50">
        <v>362061.27</v>
      </c>
      <c r="H24" s="7" t="s">
        <v>12</v>
      </c>
      <c r="J24" s="1"/>
    </row>
    <row r="25" spans="1:11" x14ac:dyDescent="0.35">
      <c r="H25" s="6">
        <v>45104</v>
      </c>
      <c r="I25" s="6"/>
      <c r="J25" s="1">
        <v>1000000</v>
      </c>
    </row>
    <row r="26" spans="1:11" x14ac:dyDescent="0.35">
      <c r="A26" t="s">
        <v>8</v>
      </c>
      <c r="F26" s="50">
        <f>J27</f>
        <v>1000000</v>
      </c>
      <c r="H26" s="6"/>
      <c r="I26" s="6"/>
      <c r="J26" s="4"/>
    </row>
    <row r="27" spans="1:11" x14ac:dyDescent="0.35">
      <c r="J27" s="1">
        <f>SUM(J25:J26)</f>
        <v>1000000</v>
      </c>
    </row>
    <row r="28" spans="1:11" x14ac:dyDescent="0.35">
      <c r="A28" t="s">
        <v>9</v>
      </c>
      <c r="F28" s="50">
        <f>(-J32)</f>
        <v>0</v>
      </c>
      <c r="J28" s="1"/>
    </row>
    <row r="29" spans="1:11" x14ac:dyDescent="0.35">
      <c r="H29" s="7" t="s">
        <v>11</v>
      </c>
      <c r="J29" s="1"/>
    </row>
    <row r="30" spans="1:11" x14ac:dyDescent="0.35">
      <c r="A30" t="s">
        <v>10</v>
      </c>
      <c r="F30" s="52">
        <v>1632.77</v>
      </c>
      <c r="H30" s="6"/>
      <c r="I30" s="6"/>
      <c r="J30" s="1"/>
    </row>
    <row r="31" spans="1:11" x14ac:dyDescent="0.35">
      <c r="H31" s="6"/>
      <c r="I31" s="6"/>
      <c r="J31" s="4"/>
    </row>
    <row r="32" spans="1:11" x14ac:dyDescent="0.35">
      <c r="A32" t="s">
        <v>134</v>
      </c>
      <c r="F32" s="55">
        <f>SUM(F24:F30)</f>
        <v>1363694.04</v>
      </c>
      <c r="H32" s="6"/>
      <c r="J32" s="1">
        <f>SUM(J30:J31)</f>
        <v>0</v>
      </c>
    </row>
    <row r="34" spans="1:6" x14ac:dyDescent="0.35">
      <c r="A34" t="s">
        <v>139</v>
      </c>
      <c r="F34" s="55">
        <v>1363694.04</v>
      </c>
    </row>
  </sheetData>
  <mergeCells count="1">
    <mergeCell ref="A1:F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33"/>
  <sheetViews>
    <sheetView workbookViewId="0">
      <selection activeCell="F18" sqref="F18"/>
    </sheetView>
  </sheetViews>
  <sheetFormatPr defaultRowHeight="14.5" x14ac:dyDescent="0.35"/>
  <cols>
    <col min="6" max="6" width="11.1796875" style="50" bestFit="1" customWidth="1"/>
    <col min="7" max="7" width="13.6328125" customWidth="1"/>
  </cols>
  <sheetData>
    <row r="1" spans="1:7" ht="18.5" x14ac:dyDescent="0.45">
      <c r="A1" s="92">
        <v>45107</v>
      </c>
      <c r="B1" s="92"/>
      <c r="C1" s="92"/>
      <c r="D1" s="92"/>
      <c r="E1" s="92"/>
      <c r="F1" s="92"/>
      <c r="G1" s="92"/>
    </row>
    <row r="2" spans="1:7" ht="18.5" x14ac:dyDescent="0.45">
      <c r="A2" s="92" t="s">
        <v>32</v>
      </c>
      <c r="B2" s="92"/>
      <c r="C2" s="92"/>
      <c r="D2" s="92"/>
      <c r="E2" s="92"/>
      <c r="F2" s="92"/>
      <c r="G2" s="92"/>
    </row>
    <row r="5" spans="1:7" x14ac:dyDescent="0.35">
      <c r="A5" t="s">
        <v>133</v>
      </c>
      <c r="F5" s="50">
        <v>18135.93</v>
      </c>
    </row>
    <row r="7" spans="1:7" x14ac:dyDescent="0.35">
      <c r="A7" t="s">
        <v>1</v>
      </c>
    </row>
    <row r="8" spans="1:7" x14ac:dyDescent="0.35">
      <c r="B8" t="s">
        <v>14</v>
      </c>
      <c r="F8" s="50">
        <v>0</v>
      </c>
    </row>
    <row r="9" spans="1:7" x14ac:dyDescent="0.35">
      <c r="B9" t="s">
        <v>15</v>
      </c>
      <c r="F9" s="50">
        <v>59.77</v>
      </c>
    </row>
    <row r="11" spans="1:7" x14ac:dyDescent="0.35">
      <c r="A11" t="s">
        <v>5</v>
      </c>
    </row>
    <row r="12" spans="1:7" x14ac:dyDescent="0.35">
      <c r="B12" t="s">
        <v>16</v>
      </c>
      <c r="F12" s="52">
        <v>0</v>
      </c>
    </row>
    <row r="14" spans="1:7" x14ac:dyDescent="0.35">
      <c r="A14" t="s">
        <v>134</v>
      </c>
      <c r="F14" s="55">
        <f>SUM(F5:F12)</f>
        <v>18195.7</v>
      </c>
    </row>
    <row r="17" spans="1:11" x14ac:dyDescent="0.35">
      <c r="A17" t="s">
        <v>17</v>
      </c>
      <c r="F17" s="50">
        <v>18195.7</v>
      </c>
      <c r="K17" s="6"/>
    </row>
    <row r="19" spans="1:11" x14ac:dyDescent="0.35">
      <c r="A19" t="s">
        <v>18</v>
      </c>
      <c r="F19" s="50">
        <v>0</v>
      </c>
    </row>
    <row r="20" spans="1:11" x14ac:dyDescent="0.35">
      <c r="K20" s="6"/>
    </row>
    <row r="21" spans="1:11" x14ac:dyDescent="0.35">
      <c r="A21" t="s">
        <v>19</v>
      </c>
      <c r="F21" s="52">
        <f>-B30</f>
        <v>0</v>
      </c>
    </row>
    <row r="23" spans="1:11" x14ac:dyDescent="0.35">
      <c r="A23" t="s">
        <v>135</v>
      </c>
      <c r="F23" s="55">
        <f>SUM(F17:F21)</f>
        <v>18195.7</v>
      </c>
      <c r="K23" s="6"/>
    </row>
    <row r="27" spans="1:11" x14ac:dyDescent="0.35">
      <c r="A27" s="7" t="s">
        <v>20</v>
      </c>
    </row>
    <row r="28" spans="1:11" x14ac:dyDescent="0.35">
      <c r="B28" s="1"/>
      <c r="K28" s="6"/>
    </row>
    <row r="29" spans="1:11" x14ac:dyDescent="0.35">
      <c r="B29" s="9"/>
    </row>
    <row r="30" spans="1:11" x14ac:dyDescent="0.35">
      <c r="B30" s="1">
        <f>SUM(B28:B29)</f>
        <v>0</v>
      </c>
    </row>
    <row r="31" spans="1:11" x14ac:dyDescent="0.35">
      <c r="B31" s="1"/>
    </row>
    <row r="32" spans="1:11" x14ac:dyDescent="0.35">
      <c r="B32" s="9"/>
    </row>
    <row r="33" spans="2:2" x14ac:dyDescent="0.35">
      <c r="B33" s="1">
        <f>SUM(B31:B32)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924B3-B75B-4B4B-BF46-BD6ADEC93C1E}">
  <dimension ref="A1:G33"/>
  <sheetViews>
    <sheetView workbookViewId="0">
      <selection activeCell="F18" sqref="F18"/>
    </sheetView>
  </sheetViews>
  <sheetFormatPr defaultRowHeight="14.5" x14ac:dyDescent="0.35"/>
  <cols>
    <col min="6" max="6" width="12.54296875" customWidth="1"/>
  </cols>
  <sheetData>
    <row r="1" spans="1:7" ht="18.5" x14ac:dyDescent="0.45">
      <c r="A1" s="92">
        <v>45107</v>
      </c>
      <c r="B1" s="92"/>
      <c r="C1" s="92"/>
      <c r="D1" s="92"/>
      <c r="E1" s="92"/>
      <c r="F1" s="92"/>
      <c r="G1" s="92"/>
    </row>
    <row r="2" spans="1:7" ht="18.5" x14ac:dyDescent="0.45">
      <c r="A2" s="92" t="s">
        <v>125</v>
      </c>
      <c r="B2" s="92"/>
      <c r="C2" s="92"/>
      <c r="D2" s="92"/>
      <c r="E2" s="92"/>
      <c r="F2" s="92"/>
      <c r="G2" s="92"/>
    </row>
    <row r="3" spans="1:7" x14ac:dyDescent="0.35">
      <c r="F3" s="50"/>
    </row>
    <row r="4" spans="1:7" x14ac:dyDescent="0.35">
      <c r="F4" s="50"/>
    </row>
    <row r="5" spans="1:7" x14ac:dyDescent="0.35">
      <c r="A5" t="s">
        <v>133</v>
      </c>
      <c r="F5" s="50">
        <v>1145.5999999999999</v>
      </c>
    </row>
    <row r="6" spans="1:7" x14ac:dyDescent="0.35">
      <c r="F6" s="50"/>
    </row>
    <row r="7" spans="1:7" x14ac:dyDescent="0.35">
      <c r="A7" t="s">
        <v>1</v>
      </c>
      <c r="F7" s="50"/>
    </row>
    <row r="8" spans="1:7" x14ac:dyDescent="0.35">
      <c r="B8" t="s">
        <v>14</v>
      </c>
      <c r="F8" s="50"/>
    </row>
    <row r="9" spans="1:7" x14ac:dyDescent="0.35">
      <c r="B9" t="s">
        <v>15</v>
      </c>
      <c r="F9" s="50">
        <v>3.78</v>
      </c>
    </row>
    <row r="10" spans="1:7" x14ac:dyDescent="0.35">
      <c r="F10" s="50"/>
    </row>
    <row r="11" spans="1:7" x14ac:dyDescent="0.35">
      <c r="A11" t="s">
        <v>5</v>
      </c>
      <c r="F11" s="50"/>
    </row>
    <row r="12" spans="1:7" x14ac:dyDescent="0.35">
      <c r="B12" t="s">
        <v>16</v>
      </c>
      <c r="F12" s="52">
        <v>0</v>
      </c>
    </row>
    <row r="13" spans="1:7" x14ac:dyDescent="0.35">
      <c r="F13" s="50"/>
    </row>
    <row r="14" spans="1:7" x14ac:dyDescent="0.35">
      <c r="A14" t="s">
        <v>134</v>
      </c>
      <c r="F14" s="55">
        <f>SUM(F5:F12)</f>
        <v>1149.3799999999999</v>
      </c>
    </row>
    <row r="15" spans="1:7" x14ac:dyDescent="0.35">
      <c r="F15" s="50"/>
    </row>
    <row r="16" spans="1:7" x14ac:dyDescent="0.35">
      <c r="F16" s="50"/>
    </row>
    <row r="17" spans="1:6" x14ac:dyDescent="0.35">
      <c r="A17" t="s">
        <v>17</v>
      </c>
      <c r="F17" s="50">
        <v>1149.3800000000001</v>
      </c>
    </row>
    <row r="18" spans="1:6" x14ac:dyDescent="0.35">
      <c r="F18" s="50"/>
    </row>
    <row r="19" spans="1:6" x14ac:dyDescent="0.35">
      <c r="A19" t="s">
        <v>18</v>
      </c>
      <c r="F19" s="50">
        <v>0</v>
      </c>
    </row>
    <row r="20" spans="1:6" x14ac:dyDescent="0.35">
      <c r="F20" s="50"/>
    </row>
    <row r="21" spans="1:6" x14ac:dyDescent="0.35">
      <c r="A21" t="s">
        <v>19</v>
      </c>
      <c r="F21" s="52">
        <f>-B30</f>
        <v>0</v>
      </c>
    </row>
    <row r="22" spans="1:6" x14ac:dyDescent="0.35">
      <c r="F22" s="50"/>
    </row>
    <row r="23" spans="1:6" x14ac:dyDescent="0.35">
      <c r="A23" t="s">
        <v>135</v>
      </c>
      <c r="F23" s="55">
        <f>SUM(F17:F21)</f>
        <v>1149.3800000000001</v>
      </c>
    </row>
    <row r="24" spans="1:6" x14ac:dyDescent="0.35">
      <c r="F24" s="50"/>
    </row>
    <row r="25" spans="1:6" x14ac:dyDescent="0.35">
      <c r="F25" s="50"/>
    </row>
    <row r="26" spans="1:6" x14ac:dyDescent="0.35">
      <c r="F26" s="50"/>
    </row>
    <row r="27" spans="1:6" x14ac:dyDescent="0.35">
      <c r="A27" s="7" t="s">
        <v>20</v>
      </c>
      <c r="F27" s="50"/>
    </row>
    <row r="28" spans="1:6" x14ac:dyDescent="0.35">
      <c r="B28" s="1"/>
      <c r="F28" s="50"/>
    </row>
    <row r="29" spans="1:6" x14ac:dyDescent="0.35">
      <c r="B29" s="9"/>
      <c r="F29" s="50"/>
    </row>
    <row r="30" spans="1:6" x14ac:dyDescent="0.35">
      <c r="B30" s="1">
        <f>SUM(B28:B29)</f>
        <v>0</v>
      </c>
      <c r="F30" s="50"/>
    </row>
    <row r="31" spans="1:6" x14ac:dyDescent="0.35">
      <c r="B31" s="1"/>
      <c r="F31" s="50"/>
    </row>
    <row r="32" spans="1:6" x14ac:dyDescent="0.35">
      <c r="B32" s="9"/>
      <c r="F32" s="50"/>
    </row>
    <row r="33" spans="2:6" x14ac:dyDescent="0.35">
      <c r="B33" s="1">
        <f>SUM(B31:B32)</f>
        <v>0</v>
      </c>
      <c r="F33" s="50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3"/>
  <sheetViews>
    <sheetView workbookViewId="0">
      <selection activeCell="F18" sqref="F18"/>
    </sheetView>
  </sheetViews>
  <sheetFormatPr defaultRowHeight="14.5" x14ac:dyDescent="0.35"/>
  <cols>
    <col min="6" max="6" width="12.1796875" style="50" bestFit="1" customWidth="1"/>
    <col min="7" max="7" width="13.6328125" customWidth="1"/>
  </cols>
  <sheetData>
    <row r="1" spans="1:7" ht="18.5" x14ac:dyDescent="0.45">
      <c r="A1" s="92">
        <v>45107</v>
      </c>
      <c r="B1" s="92"/>
      <c r="C1" s="92"/>
      <c r="D1" s="92"/>
      <c r="E1" s="92"/>
      <c r="F1" s="92"/>
      <c r="G1" s="92"/>
    </row>
    <row r="2" spans="1:7" ht="18.5" x14ac:dyDescent="0.45">
      <c r="A2" s="92" t="s">
        <v>52</v>
      </c>
      <c r="B2" s="92"/>
      <c r="C2" s="92"/>
      <c r="D2" s="92"/>
      <c r="E2" s="92"/>
      <c r="F2" s="92"/>
      <c r="G2" s="92"/>
    </row>
    <row r="5" spans="1:7" x14ac:dyDescent="0.35">
      <c r="A5" t="s">
        <v>133</v>
      </c>
      <c r="F5" s="50">
        <v>77180.600000000006</v>
      </c>
    </row>
    <row r="7" spans="1:7" x14ac:dyDescent="0.35">
      <c r="A7" t="s">
        <v>1</v>
      </c>
    </row>
    <row r="8" spans="1:7" x14ac:dyDescent="0.35">
      <c r="B8" t="s">
        <v>14</v>
      </c>
    </row>
    <row r="9" spans="1:7" x14ac:dyDescent="0.35">
      <c r="B9" t="s">
        <v>15</v>
      </c>
      <c r="F9" s="50">
        <v>254.38</v>
      </c>
    </row>
    <row r="11" spans="1:7" x14ac:dyDescent="0.35">
      <c r="A11" t="s">
        <v>5</v>
      </c>
    </row>
    <row r="12" spans="1:7" x14ac:dyDescent="0.35">
      <c r="B12" t="s">
        <v>101</v>
      </c>
      <c r="F12" s="52"/>
    </row>
    <row r="14" spans="1:7" x14ac:dyDescent="0.35">
      <c r="A14" t="s">
        <v>134</v>
      </c>
      <c r="F14" s="55">
        <f>SUM(F5:F12)</f>
        <v>77434.98000000001</v>
      </c>
    </row>
    <row r="17" spans="1:11" x14ac:dyDescent="0.35">
      <c r="A17" t="s">
        <v>17</v>
      </c>
      <c r="F17" s="50">
        <v>77434.98</v>
      </c>
      <c r="K17" s="6"/>
    </row>
    <row r="19" spans="1:11" x14ac:dyDescent="0.35">
      <c r="A19" t="s">
        <v>18</v>
      </c>
      <c r="F19" s="50">
        <v>0</v>
      </c>
    </row>
    <row r="20" spans="1:11" x14ac:dyDescent="0.35">
      <c r="K20" s="6"/>
    </row>
    <row r="21" spans="1:11" x14ac:dyDescent="0.35">
      <c r="A21" t="s">
        <v>19</v>
      </c>
      <c r="F21" s="52">
        <f>-B30</f>
        <v>0</v>
      </c>
    </row>
    <row r="23" spans="1:11" x14ac:dyDescent="0.35">
      <c r="A23" t="s">
        <v>135</v>
      </c>
      <c r="F23" s="55">
        <f>SUM(F17:F21)</f>
        <v>77434.98</v>
      </c>
      <c r="K23" s="6"/>
    </row>
    <row r="27" spans="1:11" x14ac:dyDescent="0.35">
      <c r="A27" s="7" t="s">
        <v>20</v>
      </c>
    </row>
    <row r="28" spans="1:11" x14ac:dyDescent="0.35">
      <c r="B28" s="1"/>
      <c r="K28" s="6"/>
    </row>
    <row r="29" spans="1:11" x14ac:dyDescent="0.35">
      <c r="B29" s="9"/>
    </row>
    <row r="30" spans="1:11" x14ac:dyDescent="0.35">
      <c r="B30" s="1">
        <f>SUM(B28:B29)</f>
        <v>0</v>
      </c>
    </row>
    <row r="31" spans="1:11" x14ac:dyDescent="0.35">
      <c r="B31" s="1"/>
    </row>
    <row r="32" spans="1:11" x14ac:dyDescent="0.35">
      <c r="B32" s="9"/>
    </row>
    <row r="33" spans="2:2" x14ac:dyDescent="0.35">
      <c r="B33" s="1">
        <f>SUM(B31:B32)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G32"/>
  <sheetViews>
    <sheetView workbookViewId="0">
      <selection activeCell="F18" sqref="F18"/>
    </sheetView>
  </sheetViews>
  <sheetFormatPr defaultRowHeight="14.5" x14ac:dyDescent="0.35"/>
  <cols>
    <col min="1" max="2" width="9.453125" bestFit="1" customWidth="1"/>
    <col min="4" max="4" width="10.54296875" bestFit="1" customWidth="1"/>
    <col min="6" max="6" width="11.7265625" style="50" bestFit="1" customWidth="1"/>
  </cols>
  <sheetData>
    <row r="1" spans="1:7" ht="18.5" x14ac:dyDescent="0.45">
      <c r="A1" s="92">
        <v>45107</v>
      </c>
      <c r="B1" s="92"/>
      <c r="C1" s="92"/>
      <c r="D1" s="92"/>
      <c r="E1" s="92"/>
      <c r="F1" s="92"/>
      <c r="G1" s="92"/>
    </row>
    <row r="2" spans="1:7" ht="18.5" x14ac:dyDescent="0.45">
      <c r="A2" s="92" t="s">
        <v>13</v>
      </c>
      <c r="B2" s="92"/>
      <c r="C2" s="92"/>
      <c r="D2" s="92"/>
      <c r="E2" s="92"/>
      <c r="F2" s="92"/>
      <c r="G2" s="92"/>
    </row>
    <row r="5" spans="1:7" x14ac:dyDescent="0.35">
      <c r="A5" t="s">
        <v>133</v>
      </c>
      <c r="F5" s="50">
        <v>45395.91</v>
      </c>
    </row>
    <row r="6" spans="1:7" x14ac:dyDescent="0.35">
      <c r="A6" s="13"/>
    </row>
    <row r="7" spans="1:7" x14ac:dyDescent="0.35">
      <c r="A7" t="s">
        <v>1</v>
      </c>
    </row>
    <row r="8" spans="1:7" x14ac:dyDescent="0.35">
      <c r="B8" t="s">
        <v>14</v>
      </c>
      <c r="F8" s="50">
        <v>6019</v>
      </c>
    </row>
    <row r="9" spans="1:7" x14ac:dyDescent="0.35">
      <c r="B9" t="s">
        <v>15</v>
      </c>
      <c r="F9" s="50">
        <v>158.69999999999999</v>
      </c>
    </row>
    <row r="11" spans="1:7" x14ac:dyDescent="0.35">
      <c r="A11" t="s">
        <v>5</v>
      </c>
    </row>
    <row r="12" spans="1:7" x14ac:dyDescent="0.35">
      <c r="B12" t="s">
        <v>16</v>
      </c>
      <c r="F12" s="52"/>
    </row>
    <row r="14" spans="1:7" x14ac:dyDescent="0.35">
      <c r="A14" t="s">
        <v>134</v>
      </c>
      <c r="F14" s="55">
        <f>SUM(F5:F12)</f>
        <v>51573.61</v>
      </c>
    </row>
    <row r="17" spans="1:6" x14ac:dyDescent="0.35">
      <c r="A17" t="s">
        <v>17</v>
      </c>
      <c r="F17" s="50">
        <v>51573.61</v>
      </c>
    </row>
    <row r="19" spans="1:6" x14ac:dyDescent="0.35">
      <c r="A19" t="s">
        <v>18</v>
      </c>
      <c r="F19" s="50">
        <f>E32</f>
        <v>0</v>
      </c>
    </row>
    <row r="21" spans="1:6" x14ac:dyDescent="0.35">
      <c r="A21" t="s">
        <v>19</v>
      </c>
      <c r="F21" s="52">
        <f>-B32</f>
        <v>0</v>
      </c>
    </row>
    <row r="23" spans="1:6" x14ac:dyDescent="0.35">
      <c r="A23" t="s">
        <v>135</v>
      </c>
      <c r="F23" s="55">
        <f>SUM(F17:F21)</f>
        <v>51573.61</v>
      </c>
    </row>
    <row r="27" spans="1:6" x14ac:dyDescent="0.35">
      <c r="A27" s="7" t="s">
        <v>20</v>
      </c>
      <c r="D27" s="18" t="s">
        <v>30</v>
      </c>
    </row>
    <row r="28" spans="1:6" x14ac:dyDescent="0.35">
      <c r="B28" s="1"/>
      <c r="D28" s="6"/>
      <c r="E28" s="1"/>
    </row>
    <row r="29" spans="1:6" x14ac:dyDescent="0.35">
      <c r="A29" s="6"/>
      <c r="B29" s="1"/>
      <c r="D29" s="6"/>
      <c r="E29" s="1"/>
    </row>
    <row r="30" spans="1:6" x14ac:dyDescent="0.35">
      <c r="A30" s="6"/>
      <c r="B30" s="4"/>
      <c r="D30" s="6"/>
      <c r="E30" s="42"/>
    </row>
    <row r="31" spans="1:6" x14ac:dyDescent="0.35">
      <c r="B31" s="1"/>
    </row>
    <row r="32" spans="1:6" x14ac:dyDescent="0.35">
      <c r="B32" s="1">
        <f>SUM(B28:B31)</f>
        <v>0</v>
      </c>
      <c r="E32" s="1">
        <f>SUM(E28:E31)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G30"/>
  <sheetViews>
    <sheetView workbookViewId="0">
      <selection activeCell="F18" sqref="F18"/>
    </sheetView>
  </sheetViews>
  <sheetFormatPr defaultRowHeight="14.5" x14ac:dyDescent="0.35"/>
  <cols>
    <col min="2" max="2" width="10.54296875" bestFit="1" customWidth="1"/>
    <col min="6" max="6" width="13.08984375" style="50" bestFit="1" customWidth="1"/>
  </cols>
  <sheetData>
    <row r="1" spans="1:7" ht="18.5" x14ac:dyDescent="0.45">
      <c r="A1" s="92">
        <v>45107</v>
      </c>
      <c r="B1" s="92"/>
      <c r="C1" s="92"/>
      <c r="D1" s="92"/>
      <c r="E1" s="92"/>
      <c r="F1" s="92"/>
      <c r="G1" s="92"/>
    </row>
    <row r="2" spans="1:7" ht="18.5" x14ac:dyDescent="0.45">
      <c r="A2" s="92" t="s">
        <v>21</v>
      </c>
      <c r="B2" s="92"/>
      <c r="C2" s="92"/>
      <c r="D2" s="92"/>
      <c r="E2" s="92"/>
      <c r="F2" s="92"/>
      <c r="G2" s="92"/>
    </row>
    <row r="5" spans="1:7" x14ac:dyDescent="0.35">
      <c r="A5" t="s">
        <v>133</v>
      </c>
      <c r="F5" s="50">
        <v>117337.42</v>
      </c>
    </row>
    <row r="7" spans="1:7" x14ac:dyDescent="0.35">
      <c r="A7" t="s">
        <v>1</v>
      </c>
    </row>
    <row r="8" spans="1:7" x14ac:dyDescent="0.35">
      <c r="B8" t="s">
        <v>14</v>
      </c>
    </row>
    <row r="9" spans="1:7" x14ac:dyDescent="0.35">
      <c r="B9" t="s">
        <v>15</v>
      </c>
      <c r="F9" s="50">
        <v>386.73</v>
      </c>
    </row>
    <row r="11" spans="1:7" x14ac:dyDescent="0.35">
      <c r="A11" t="s">
        <v>5</v>
      </c>
    </row>
    <row r="12" spans="1:7" x14ac:dyDescent="0.35">
      <c r="B12" t="s">
        <v>16</v>
      </c>
      <c r="F12" s="52">
        <v>0</v>
      </c>
    </row>
    <row r="14" spans="1:7" x14ac:dyDescent="0.35">
      <c r="A14" t="s">
        <v>134</v>
      </c>
      <c r="F14" s="55">
        <f>SUM(F5:F12)</f>
        <v>117724.15</v>
      </c>
    </row>
    <row r="17" spans="1:6" x14ac:dyDescent="0.35">
      <c r="A17" t="s">
        <v>17</v>
      </c>
      <c r="F17" s="50">
        <v>117724.15</v>
      </c>
    </row>
    <row r="19" spans="1:6" x14ac:dyDescent="0.35">
      <c r="A19" t="s">
        <v>18</v>
      </c>
      <c r="F19" s="50">
        <v>0</v>
      </c>
    </row>
    <row r="21" spans="1:6" x14ac:dyDescent="0.35">
      <c r="A21" t="s">
        <v>19</v>
      </c>
      <c r="F21" s="52">
        <f>-B30</f>
        <v>0</v>
      </c>
    </row>
    <row r="23" spans="1:6" x14ac:dyDescent="0.35">
      <c r="A23" t="s">
        <v>135</v>
      </c>
      <c r="F23" s="55">
        <f>SUM(F17:F21)</f>
        <v>117724.15</v>
      </c>
    </row>
    <row r="27" spans="1:6" x14ac:dyDescent="0.35">
      <c r="A27" s="7" t="s">
        <v>20</v>
      </c>
    </row>
    <row r="28" spans="1:6" x14ac:dyDescent="0.35">
      <c r="B28" s="1"/>
    </row>
    <row r="29" spans="1:6" x14ac:dyDescent="0.35">
      <c r="B29" s="4"/>
    </row>
    <row r="30" spans="1:6" x14ac:dyDescent="0.35">
      <c r="B30" s="1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MAY SUMMARY</vt:lpstr>
      <vt:lpstr>Gen'l Operating</vt:lpstr>
      <vt:lpstr>Outstanding - JUNE</vt:lpstr>
      <vt:lpstr>MMAs</vt:lpstr>
      <vt:lpstr>1913 Library</vt:lpstr>
      <vt:lpstr>Ag Comm</vt:lpstr>
      <vt:lpstr>ARPA</vt:lpstr>
      <vt:lpstr>Bldg. Insp</vt:lpstr>
      <vt:lpstr>Conservation</vt:lpstr>
      <vt:lpstr>Const. Debris</vt:lpstr>
      <vt:lpstr>Impact Fees</vt:lpstr>
      <vt:lpstr>Old Home Day</vt:lpstr>
      <vt:lpstr>PZ Escrow</vt:lpstr>
      <vt:lpstr>Police Detail</vt:lpstr>
      <vt:lpstr>Recycle</vt:lpstr>
      <vt:lpstr>Recycling MMA</vt:lpstr>
      <vt:lpstr>Sewer Users</vt:lpstr>
      <vt:lpstr>Town Forest</vt:lpstr>
      <vt:lpstr>CDs - Sewer, Const Debris</vt:lpstr>
      <vt:lpstr>'Outstanding - JUNE'!Print_Area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Egounis</dc:creator>
  <cp:lastModifiedBy>Tama Tillman</cp:lastModifiedBy>
  <cp:lastPrinted>2023-07-14T13:51:50Z</cp:lastPrinted>
  <dcterms:created xsi:type="dcterms:W3CDTF">2019-03-19T00:37:24Z</dcterms:created>
  <dcterms:modified xsi:type="dcterms:W3CDTF">2023-07-14T13:51:56Z</dcterms:modified>
</cp:coreProperties>
</file>